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tunjuk" sheetId="1" r:id="rId4"/>
    <sheet state="visible" name="Ringkasan Event" sheetId="2" r:id="rId5"/>
    <sheet state="visible" name="Kalender" sheetId="3" r:id="rId6"/>
    <sheet state="visible" name="Pesan WA" sheetId="4" r:id="rId7"/>
    <sheet state="visible" name="Anggaran" sheetId="5" r:id="rId8"/>
    <sheet state="visible" name="Lead Tracker" sheetId="6" r:id="rId9"/>
    <sheet state="visible" name="KPI" sheetId="7" r:id="rId10"/>
  </sheets>
  <definedNames/>
  <calcPr/>
  <extLst>
    <ext uri="GoogleSheetsCustomDataVersion2">
      <go:sheetsCustomData xmlns:go="http://customooxmlschemas.google.com/" r:id="rId11" roundtripDataChecksum="0Jkh/Ajm5+8PmnWvPyRwHnD4QDXwDoK5Oty7wAIHsS0="/>
    </ext>
  </extLst>
</workbook>
</file>

<file path=xl/sharedStrings.xml><?xml version="1.0" encoding="utf-8"?>
<sst xmlns="http://schemas.openxmlformats.org/spreadsheetml/2006/main" count="222" uniqueCount="170">
  <si>
    <t>Event Marketing Plan Template 2026 (CRM.ID)</t>
  </si>
  <si>
    <t>Ringkasan Event</t>
  </si>
  <si>
    <t>Kalender Promosi (otomatis dari tanggal event)</t>
  </si>
  <si>
    <t>Template Pesan WhatsApp</t>
  </si>
  <si>
    <t>Template pendamping artikel di blog CRM.ID. Sel kuning dengan teks biru adalah input. Sel lain berisi rumus, jangan ditimpa.</t>
  </si>
  <si>
    <t>Kirim ke kontak yang sudah mendapat persetujuan. Kategori template ditentukan Meta saat persetujuan, jadi cek hasil akhirnya.</t>
  </si>
  <si>
    <t>Komponen</t>
  </si>
  <si>
    <t>Hari</t>
  </si>
  <si>
    <t>Tahap</t>
  </si>
  <si>
    <t>No</t>
  </si>
  <si>
    <t>Isi</t>
  </si>
  <si>
    <t>Nama event</t>
  </si>
  <si>
    <t>Langkah</t>
  </si>
  <si>
    <t>Webinar Strategi WhatsApp untuk UKM</t>
  </si>
  <si>
    <t>1</t>
  </si>
  <si>
    <t>Tanggal event</t>
  </si>
  <si>
    <t>Isi sheet Ringkasan Event: nama, tanggal, target peserta, target omset.</t>
  </si>
  <si>
    <t>Tanggal</t>
  </si>
  <si>
    <t>2</t>
  </si>
  <si>
    <t>Sheet Kalender otomatis menghitung tanggal dari tanggal event (H-30 sampai H+7). Ubah status dan PIC.</t>
  </si>
  <si>
    <t>Aktivitas</t>
  </si>
  <si>
    <t>3</t>
  </si>
  <si>
    <t>Channel</t>
  </si>
  <si>
    <t>Format</t>
  </si>
  <si>
    <t>Sheet Pesan WA berisi contoh template pesan. Kategori dan kebijakan opt-in mengikuti aturan WhatsApp Business Platform.</t>
  </si>
  <si>
    <t>Online (Zoom)</t>
  </si>
  <si>
    <t>PIC</t>
  </si>
  <si>
    <t>Target pendaftar</t>
  </si>
  <si>
    <t>4</t>
  </si>
  <si>
    <t>Status</t>
  </si>
  <si>
    <t>Sheet Anggaran menghitung biaya pesan WhatsApp dari jumlah penerima x tarif per pesan (input tarif Anda sendiri).</t>
  </si>
  <si>
    <t>5</t>
  </si>
  <si>
    <t>Sheet Lead Tracker mencatat setiap pendaftar dan status follow up. Sheet KPI membaca data itu secara otomatis.</t>
  </si>
  <si>
    <t>Target hadir (% dari pendaftar)</t>
  </si>
  <si>
    <t>Kategori (perkiraan)</t>
  </si>
  <si>
    <t>Catatan</t>
  </si>
  <si>
    <t>Isi pesan</t>
  </si>
  <si>
    <t>Contoh baris di tiap sheet hanya ilustrasi format. Hapus atau timpa dengan data event Anda.</t>
  </si>
  <si>
    <t>Variabel</t>
  </si>
  <si>
    <t>Target peserta hadir</t>
  </si>
  <si>
    <t>Undangan</t>
  </si>
  <si>
    <t>Marketing</t>
  </si>
  <si>
    <t>Halo {{nama}}, kami mengundang Anda ke {{nama_event}} pada {{tanggal}}. Daftar gratis di {{link}}. Balas STOP bila tidak ingin menerima info event.</t>
  </si>
  <si>
    <t>nama, nama_event, tanggal, link</t>
  </si>
  <si>
    <t>Konfirmasi pendaftaran</t>
  </si>
  <si>
    <t>Utility</t>
  </si>
  <si>
    <t>Halo {{nama}}, pendaftaran Anda ke {{nama_event}} sudah kami terima. Tiket Anda: {{kode}}.</t>
  </si>
  <si>
    <t>nama, nama_event, kode</t>
  </si>
  <si>
    <t>Konfirmasi hadir H-3</t>
  </si>
  <si>
    <t>Halo {{nama}}, {{nama_event}} berlangsung {{tanggal}} pukul {{jam}}. Apakah Anda hadir? Balas YA atau TIDAK.</t>
  </si>
  <si>
    <t>nama, nama_event, tanggal, jam</t>
  </si>
  <si>
    <t>Reminder H-24 jam</t>
  </si>
  <si>
    <t>Halo {{nama}}, besok pukul {{jam}} kita bertemu di {{nama_event}}. Tautan/lokasi: {{link}}.</t>
  </si>
  <si>
    <t>nama, nama_event, jam, link</t>
  </si>
  <si>
    <t>Reminder 1 jam</t>
  </si>
  <si>
    <t>Acara dimulai 1 jam lagi. Masuk lewat {{link}}.</t>
  </si>
  <si>
    <t>link</t>
  </si>
  <si>
    <t>Terima kasih (hadir)</t>
  </si>
  <si>
    <t>Terima kasih sudah hadir, {{nama}}. Materi: {{link_materi}}. Ingin konsultasi gratis 15 menit? Balas KONSULTASI.</t>
  </si>
  <si>
    <t>nama, link_materi</t>
  </si>
  <si>
    <t>Tindak lanjut (tidak hadir)</t>
  </si>
  <si>
    <t>Target lead sales qualified (% dari hadir)</t>
  </si>
  <si>
    <t>Target lead qualified</t>
  </si>
  <si>
    <t>Awareness</t>
  </si>
  <si>
    <t>Tetapkan tujuan, KPI, anggaran; buat halaman pendaftaran dengan tombol WhatsApp</t>
  </si>
  <si>
    <t>Halo {{nama}}, kami belum melihat Anda kemarin. Rekaman tersedia di {{link_rekaman}}. Ada yang bisa kami bantu?</t>
  </si>
  <si>
    <t>Web + WA</t>
  </si>
  <si>
    <t>nama, link_rekaman</t>
  </si>
  <si>
    <t>Nama PIC</t>
  </si>
  <si>
    <t>Belum</t>
  </si>
  <si>
    <t>Rata-rata nilai transaksi (Rp)</t>
  </si>
  <si>
    <t>Target konversi lead ke closing</t>
  </si>
  <si>
    <t>Target omzet (Rp)</t>
  </si>
  <si>
    <t>Siapkan template pesan WhatsApp dan ajukan persetujuan kategori</t>
  </si>
  <si>
    <t>WA API</t>
  </si>
  <si>
    <t>Total anggaran (Rp)</t>
  </si>
  <si>
    <t>Tayang iklan Click to WhatsApp dan posting teaser</t>
  </si>
  <si>
    <t>Meta Ads, IG</t>
  </si>
  <si>
    <t>Biaya per peserta hadir (Rp)</t>
  </si>
  <si>
    <t>Konversi</t>
  </si>
  <si>
    <t>Kirim undangan ke kontak yang sudah opt-in (segmen pelanggan lama)</t>
  </si>
  <si>
    <t>WA broadcast</t>
  </si>
  <si>
    <t>Estimasi ROI</t>
  </si>
  <si>
    <t>Follow up pendaftar yang belum konfirmasi</t>
  </si>
  <si>
    <t>WA personal</t>
  </si>
  <si>
    <t>Kirim konten pemanasan (agenda, profil pembicara)</t>
  </si>
  <si>
    <t>WA + email</t>
  </si>
  <si>
    <t>Catatan: persentase dan angka target di atas adalah contoh. Sesuaikan dengan data event Anda sebelumnya. Benchmark umum: event gratis sering kehilangan 40-60% pendaftar (kompilasi Nunify).</t>
  </si>
  <si>
    <t>Nurture</t>
  </si>
  <si>
    <t>Minta konfirmasi hadir (balas YA / TIDAK)</t>
  </si>
  <si>
    <t>WA template</t>
  </si>
  <si>
    <t>Reminder tunggal H-24 jam berisi tautan atau lokasi</t>
  </si>
  <si>
    <t>Hari H</t>
  </si>
  <si>
    <t>Reminder 1 jam sebelum acara, check-in, catat kehadiran di CRM</t>
  </si>
  <si>
    <t>WA + CRM</t>
  </si>
  <si>
    <t>Follow up</t>
  </si>
  <si>
    <t>Kirim terima kasih + rekaman/materi ke yang hadir</t>
  </si>
  <si>
    <t>Kirim rekaman dan ajakan daftar ulang ke yang tidak hadir</t>
  </si>
  <si>
    <t>Sales menghubungi lead panas (hadir dan klik penawaran)</t>
  </si>
  <si>
    <t>Evaluasi</t>
  </si>
  <si>
    <t>Rapat evaluasi, hitung KPI, simpan pelajaran</t>
  </si>
  <si>
    <t>Internal</t>
  </si>
  <si>
    <t>Keterangan</t>
  </si>
  <si>
    <t>H-30</t>
  </si>
  <si>
    <t>30 hari sebelum acara</t>
  </si>
  <si>
    <t>Acara</t>
  </si>
  <si>
    <t>Sehari setelah acara</t>
  </si>
  <si>
    <t>Anggaran Marketing Event</t>
  </si>
  <si>
    <t>Isi tarif per pesan sesuai rate card Meta/penyedia WhatsApp API Anda. Angka di sini contoh.</t>
  </si>
  <si>
    <t>Pos biaya</t>
  </si>
  <si>
    <t>Jumlah</t>
  </si>
  <si>
    <t>Satuan biaya (Rp)</t>
  </si>
  <si>
    <t>Total (Rp)</t>
  </si>
  <si>
    <t>Iklan Click to WhatsApp / Meta Ads</t>
  </si>
  <si>
    <t>Anggaran iklan total</t>
  </si>
  <si>
    <t>Lead Tracker (satu baris per pendaftar)</t>
  </si>
  <si>
    <t>Dashboard KPI (membaca Lead Tracker)</t>
  </si>
  <si>
    <t>Nama</t>
  </si>
  <si>
    <t>Nomor WA</t>
  </si>
  <si>
    <t>Sumber</t>
  </si>
  <si>
    <t>Opt-in (Ya/Tidak)</t>
  </si>
  <si>
    <t>Metrik</t>
  </si>
  <si>
    <t>Konfirmasi hadir</t>
  </si>
  <si>
    <t>Hasil</t>
  </si>
  <si>
    <t>Hadir</t>
  </si>
  <si>
    <t>Target</t>
  </si>
  <si>
    <t>Status lead</t>
  </si>
  <si>
    <t>Selisih</t>
  </si>
  <si>
    <t>Rumus</t>
  </si>
  <si>
    <t>Closing (Ya/Tidak)</t>
  </si>
  <si>
    <t>PIC sales</t>
  </si>
  <si>
    <t>Jumlah pendaftar</t>
  </si>
  <si>
    <t>Rina Wulandari</t>
  </si>
  <si>
    <t>62812xxxxxxx</t>
  </si>
  <si>
    <t>Iklan CTWA</t>
  </si>
  <si>
    <t>Ya</t>
  </si>
  <si>
    <t>Qualified</t>
  </si>
  <si>
    <t>Pesan WA marketing (undangan, tindak lanjut)</t>
  </si>
  <si>
    <t>Tidak</t>
  </si>
  <si>
    <t>Dewi</t>
  </si>
  <si>
    <t>Tanya paket multi agen</t>
  </si>
  <si>
    <t>Budi Santoso</t>
  </si>
  <si>
    <t>Penerima x jumlah pesan x tarif; ganti sesuai tarif Anda</t>
  </si>
  <si>
    <t>62857xxxxxxx</t>
  </si>
  <si>
    <t>Kontak lama</t>
  </si>
  <si>
    <t>Pesan WA utility di luar jendela layanan</t>
  </si>
  <si>
    <t>Utility di dalam jendela layanan 24 jam gratis</t>
  </si>
  <si>
    <t>Andi</t>
  </si>
  <si>
    <t>Kirim rekaman</t>
  </si>
  <si>
    <t>Desain materi dan landing page</t>
  </si>
  <si>
    <t>Pembicara / narasumber</t>
  </si>
  <si>
    <t>Platform webinar / venue</t>
  </si>
  <si>
    <t>Konsumsi / merchandise</t>
  </si>
  <si>
    <t>Hitung baris terisi</t>
  </si>
  <si>
    <t>Isi bila event offline</t>
  </si>
  <si>
    <t>Pendaftar opt-in WhatsApp</t>
  </si>
  <si>
    <t>Cadangan (10%)</t>
  </si>
  <si>
    <t>Dana tak terduga</t>
  </si>
  <si>
    <t>Opt-in Ya</t>
  </si>
  <si>
    <t>TOTAL</t>
  </si>
  <si>
    <t>Balas YA</t>
  </si>
  <si>
    <t>Peserta hadir</t>
  </si>
  <si>
    <t>Check-in</t>
  </si>
  <si>
    <t>Attendance rate</t>
  </si>
  <si>
    <t>Hadir / pendaftar</t>
  </si>
  <si>
    <t>Lead qualified</t>
  </si>
  <si>
    <t>Status Qualified</t>
  </si>
  <si>
    <t>Closing</t>
  </si>
  <si>
    <t>Closing Ya</t>
  </si>
  <si>
    <t>Total anggaran / hadir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</si>
</sst>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 mmm\ yyyy"/>
    <numFmt numFmtId="165" formatCode="#,##0;\(#,##0\);\-"/>
    <numFmt numFmtId="166" formatCode="0.0%"/>
  </numFmts>
  <fonts count="11">
    <font>
      <sz val="11.0"/>
      <color theme="1"/>
      <name val="Calibri"/>
      <scheme val="minor"/>
    </font>
    <font>
      <b/>
      <sz val="14.0"/>
      <color theme="1"/>
      <name val="Arial"/>
    </font>
    <font>
      <i/>
      <sz val="9.0"/>
      <color rgb="FF595959"/>
      <name val="Arial"/>
    </font>
    <font>
      <b/>
      <sz val="10.0"/>
      <color rgb="FFFFFFFF"/>
      <name val="Arial"/>
    </font>
    <font>
      <sz val="10.0"/>
      <color rgb="FF000000"/>
      <name val="Arial"/>
    </font>
    <font>
      <sz val="10.0"/>
      <color rgb="FF0000FF"/>
      <name val="Arial"/>
    </font>
    <font>
      <i/>
      <sz val="9.0"/>
      <color theme="1"/>
      <name val="Arial"/>
    </font>
    <font>
      <b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top" wrapText="1"/>
    </xf>
    <xf borderId="1" fillId="3" fontId="5" numFmtId="0" xfId="0" applyAlignment="1" applyBorder="1" applyFill="1" applyFont="1">
      <alignment horizontal="right" shrinkToFit="0" vertical="top" wrapText="1"/>
    </xf>
    <xf borderId="1" fillId="3" fontId="5" numFmtId="164" xfId="0" applyAlignment="1" applyBorder="1" applyFill="1" applyFont="1" applyNumberFormat="1">
      <alignment shrinkToFit="0" vertical="top" wrapText="1"/>
    </xf>
    <xf borderId="1" fillId="3" fontId="5" numFmtId="0" xfId="0" applyAlignment="1" applyBorder="1" applyFill="1" applyFont="1">
      <alignment shrinkToFit="0" vertical="top" wrapText="1"/>
    </xf>
    <xf borderId="1" fillId="3" fontId="5" numFmtId="9" xfId="0" applyAlignment="1" applyBorder="1" applyFill="1" applyFont="1" applyNumberFormat="1">
      <alignment shrinkToFit="0" vertical="top" wrapText="1"/>
    </xf>
    <xf borderId="1" fillId="0" fontId="4" numFmtId="164" xfId="0" applyAlignment="1" applyBorder="1" applyFont="1" applyNumberFormat="1">
      <alignment shrinkToFit="0" vertical="top" wrapText="1"/>
    </xf>
    <xf borderId="1" fillId="3" fontId="5" numFmtId="165" xfId="0" applyAlignment="1" applyBorder="1" applyFill="1" applyFont="1" applyNumberFormat="1">
      <alignment shrinkToFit="0" vertical="top" wrapText="1"/>
    </xf>
    <xf borderId="1" fillId="0" fontId="4" numFmtId="165" xfId="0" applyAlignment="1" applyBorder="1" applyFont="1" applyNumberFormat="1">
      <alignment shrinkToFit="0" vertical="top" wrapText="1"/>
    </xf>
    <xf borderId="1" fillId="0" fontId="4" numFmtId="166" xfId="0" applyAlignment="1" applyBorder="1" applyFont="1" applyNumberFormat="1">
      <alignment shrinkToFit="0" vertical="top" wrapText="1"/>
    </xf>
    <xf borderId="0" fillId="0" fontId="6" numFmtId="0" xfId="0" applyFont="1"/>
    <xf borderId="0" fillId="0" fontId="7" numFmtId="0" xfId="0" applyAlignment="1" applyFont="1">
      <alignment readingOrder="0"/>
    </xf>
    <xf borderId="0" fillId="0" fontId="8" numFmtId="0" xfId="0" applyFont="1"/>
    <xf borderId="0" fillId="0" fontId="9" numFmtId="0" xfId="0" applyAlignment="1" applyFont="1">
      <alignment horizontal="left"/>
    </xf>
    <xf borderId="1" fillId="2" fontId="3" numFmtId="0" xfId="0" applyAlignment="1" applyBorder="1" applyFill="1" applyFont="1">
      <alignment shrinkToFit="0" vertical="center" wrapText="1"/>
    </xf>
    <xf borderId="1" fillId="0" fontId="5" numFmtId="165" xfId="0" applyAlignment="1" applyBorder="1" applyFont="1" applyNumberFormat="1">
      <alignment shrinkToFit="0" vertical="top" wrapText="1"/>
    </xf>
    <xf borderId="1" fillId="0" fontId="10" numFmtId="0" xfId="0" applyAlignment="1" applyBorder="1" applyFont="1">
      <alignment shrinkToFit="0" vertical="top" wrapText="1"/>
    </xf>
    <xf borderId="1" fillId="0" fontId="10" numFmtId="165" xfId="0" applyAlignment="1" applyBorder="1" applyFont="1" applyNumberFormat="1">
      <alignment shrinkToFit="0" vertical="top" wrapText="1"/>
    </xf>
    <xf borderId="1" fillId="0" fontId="4" numFmtId="9" xfId="0" applyAlignment="1" applyBorder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10.0"/>
    <col customWidth="1" min="3" max="26" width="8.57"/>
  </cols>
  <sheetData>
    <row r="1" ht="14.25" customHeight="1">
      <c r="A1" s="1" t="s">
        <v>0</v>
      </c>
    </row>
    <row r="2" ht="14.25" customHeight="1">
      <c r="A2" s="2" t="s">
        <v>4</v>
      </c>
    </row>
    <row r="3" ht="14.25" customHeight="1"/>
    <row r="4" ht="14.25" customHeight="1">
      <c r="A4" s="3" t="s">
        <v>9</v>
      </c>
      <c r="B4" s="3" t="s">
        <v>12</v>
      </c>
    </row>
    <row r="5" ht="14.25" customHeight="1">
      <c r="A5" s="4" t="s">
        <v>14</v>
      </c>
      <c r="B5" s="4" t="s">
        <v>16</v>
      </c>
    </row>
    <row r="6" ht="14.25" customHeight="1">
      <c r="A6" s="4" t="s">
        <v>18</v>
      </c>
      <c r="B6" s="4" t="s">
        <v>19</v>
      </c>
    </row>
    <row r="7" ht="14.25" customHeight="1">
      <c r="A7" s="4" t="s">
        <v>21</v>
      </c>
      <c r="B7" s="4" t="s">
        <v>24</v>
      </c>
    </row>
    <row r="8" ht="14.25" customHeight="1">
      <c r="A8" s="4" t="s">
        <v>28</v>
      </c>
      <c r="B8" s="4" t="s">
        <v>30</v>
      </c>
    </row>
    <row r="9" ht="14.25" customHeight="1">
      <c r="A9" s="4" t="s">
        <v>31</v>
      </c>
      <c r="B9" s="4" t="s">
        <v>32</v>
      </c>
    </row>
    <row r="10" ht="14.25" customHeight="1">
      <c r="A10" s="4" t="s">
        <v>35</v>
      </c>
      <c r="B10" s="4" t="s">
        <v>37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0"/>
    <col customWidth="1" min="2" max="2" width="40.0"/>
    <col customWidth="1" min="3" max="26" width="8.57"/>
  </cols>
  <sheetData>
    <row r="1" ht="14.25" customHeight="1">
      <c r="A1" s="1" t="s">
        <v>1</v>
      </c>
    </row>
    <row r="2" ht="14.25" customHeight="1"/>
    <row r="3" ht="14.25" customHeight="1">
      <c r="A3" s="3" t="s">
        <v>6</v>
      </c>
      <c r="B3" s="3" t="s">
        <v>10</v>
      </c>
    </row>
    <row r="4" ht="14.25" customHeight="1">
      <c r="A4" s="4" t="s">
        <v>11</v>
      </c>
      <c r="B4" s="5" t="s">
        <v>13</v>
      </c>
    </row>
    <row r="5" ht="14.25" customHeight="1">
      <c r="A5" s="4" t="s">
        <v>15</v>
      </c>
      <c r="B5" s="6">
        <v>46366.0</v>
      </c>
    </row>
    <row r="6" ht="14.25" customHeight="1">
      <c r="A6" s="4" t="s">
        <v>23</v>
      </c>
      <c r="B6" s="5" t="s">
        <v>25</v>
      </c>
    </row>
    <row r="7" ht="14.25" customHeight="1">
      <c r="A7" s="4" t="s">
        <v>27</v>
      </c>
      <c r="B7" s="7">
        <v>300.0</v>
      </c>
    </row>
    <row r="8" ht="14.25" customHeight="1">
      <c r="A8" s="4" t="s">
        <v>33</v>
      </c>
      <c r="B8" s="8">
        <v>0.6</v>
      </c>
    </row>
    <row r="9" ht="14.25" customHeight="1">
      <c r="A9" s="4" t="s">
        <v>39</v>
      </c>
      <c r="B9" s="4">
        <f>B7*B8</f>
        <v>180</v>
      </c>
    </row>
    <row r="10" ht="14.25" customHeight="1">
      <c r="A10" s="4" t="s">
        <v>61</v>
      </c>
      <c r="B10" s="8">
        <v>0.25</v>
      </c>
    </row>
    <row r="11" ht="14.25" customHeight="1">
      <c r="A11" s="4" t="s">
        <v>62</v>
      </c>
      <c r="B11" s="4">
        <f>B9*B10</f>
        <v>45</v>
      </c>
    </row>
    <row r="12" ht="14.25" customHeight="1">
      <c r="A12" s="4" t="s">
        <v>70</v>
      </c>
      <c r="B12" s="10">
        <v>3000000.0</v>
      </c>
    </row>
    <row r="13" ht="14.25" customHeight="1">
      <c r="A13" s="4" t="s">
        <v>71</v>
      </c>
      <c r="B13" s="8">
        <v>0.2</v>
      </c>
    </row>
    <row r="14" ht="14.25" customHeight="1">
      <c r="A14" s="4" t="s">
        <v>72</v>
      </c>
      <c r="B14" s="11">
        <f>B11*B13*B12</f>
        <v>27000000</v>
      </c>
    </row>
    <row r="15" ht="14.25" customHeight="1">
      <c r="A15" s="4" t="s">
        <v>75</v>
      </c>
      <c r="B15" s="11">
        <f>Anggaran!E14</f>
        <v>6652800</v>
      </c>
    </row>
    <row r="16" ht="14.25" customHeight="1">
      <c r="A16" s="4" t="s">
        <v>78</v>
      </c>
      <c r="B16" s="11">
        <f>IFERROR(B15/B9,0)</f>
        <v>36960</v>
      </c>
    </row>
    <row r="17" ht="14.25" customHeight="1">
      <c r="A17" s="4" t="s">
        <v>82</v>
      </c>
      <c r="B17" s="12">
        <f>IFERROR((B14-B15)/B15,0)</f>
        <v>3.058441558</v>
      </c>
    </row>
    <row r="18" ht="14.25" customHeight="1"/>
    <row r="19" ht="14.25" customHeight="1">
      <c r="A19" s="13" t="s">
        <v>87</v>
      </c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4.0"/>
    <col customWidth="1" min="3" max="3" width="18.86"/>
    <col customWidth="1" min="4" max="4" width="70.0"/>
    <col customWidth="1" min="5" max="5" width="16.0"/>
    <col customWidth="1" min="6" max="6" width="14.0"/>
    <col customWidth="1" min="7" max="7" width="12.0"/>
    <col customWidth="1" min="8" max="26" width="8.57"/>
  </cols>
  <sheetData>
    <row r="1" ht="14.25" customHeight="1">
      <c r="A1" s="1" t="s">
        <v>2</v>
      </c>
    </row>
    <row r="2" ht="14.25" customHeight="1"/>
    <row r="3" ht="14.25" customHeight="1">
      <c r="A3" s="3" t="s">
        <v>7</v>
      </c>
      <c r="B3" s="3" t="s">
        <v>17</v>
      </c>
      <c r="C3" s="3" t="s">
        <v>8</v>
      </c>
      <c r="D3" s="3" t="s">
        <v>20</v>
      </c>
      <c r="E3" s="3" t="s">
        <v>22</v>
      </c>
      <c r="F3" s="3" t="s">
        <v>26</v>
      </c>
      <c r="G3" s="3" t="s">
        <v>29</v>
      </c>
    </row>
    <row r="4" ht="14.25" customHeight="1">
      <c r="A4" s="7">
        <v>-30.0</v>
      </c>
      <c r="B4" s="9">
        <f>'Ringkasan Event'!$B$5+A4</f>
        <v>46336</v>
      </c>
      <c r="C4" s="4" t="s">
        <v>63</v>
      </c>
      <c r="D4" s="4" t="s">
        <v>64</v>
      </c>
      <c r="E4" s="4" t="s">
        <v>66</v>
      </c>
      <c r="F4" s="7" t="s">
        <v>68</v>
      </c>
      <c r="G4" s="7" t="s">
        <v>69</v>
      </c>
    </row>
    <row r="5" ht="14.25" customHeight="1">
      <c r="A5" s="7">
        <v>-28.0</v>
      </c>
      <c r="B5" s="9">
        <f>'Ringkasan Event'!$B$5+A5</f>
        <v>46338</v>
      </c>
      <c r="C5" s="4" t="s">
        <v>63</v>
      </c>
      <c r="D5" s="4" t="s">
        <v>73</v>
      </c>
      <c r="E5" s="4" t="s">
        <v>74</v>
      </c>
      <c r="F5" s="7" t="s">
        <v>68</v>
      </c>
      <c r="G5" s="7" t="s">
        <v>69</v>
      </c>
    </row>
    <row r="6" ht="14.25" customHeight="1">
      <c r="A6" s="7">
        <v>-21.0</v>
      </c>
      <c r="B6" s="9">
        <f>'Ringkasan Event'!$B$5+A6</f>
        <v>46345</v>
      </c>
      <c r="C6" s="4" t="s">
        <v>63</v>
      </c>
      <c r="D6" s="4" t="s">
        <v>76</v>
      </c>
      <c r="E6" s="4" t="s">
        <v>77</v>
      </c>
      <c r="F6" s="7" t="s">
        <v>68</v>
      </c>
      <c r="G6" s="7" t="s">
        <v>69</v>
      </c>
    </row>
    <row r="7" ht="14.25" customHeight="1">
      <c r="A7" s="7">
        <v>-14.0</v>
      </c>
      <c r="B7" s="9">
        <f>'Ringkasan Event'!$B$5+A7</f>
        <v>46352</v>
      </c>
      <c r="C7" s="4" t="s">
        <v>79</v>
      </c>
      <c r="D7" s="4" t="s">
        <v>80</v>
      </c>
      <c r="E7" s="4" t="s">
        <v>81</v>
      </c>
      <c r="F7" s="7" t="s">
        <v>68</v>
      </c>
      <c r="G7" s="7" t="s">
        <v>69</v>
      </c>
    </row>
    <row r="8" ht="14.25" customHeight="1">
      <c r="A8" s="7">
        <v>-10.0</v>
      </c>
      <c r="B8" s="9">
        <f>'Ringkasan Event'!$B$5+A8</f>
        <v>46356</v>
      </c>
      <c r="C8" s="4" t="s">
        <v>79</v>
      </c>
      <c r="D8" s="4" t="s">
        <v>83</v>
      </c>
      <c r="E8" s="4" t="s">
        <v>84</v>
      </c>
      <c r="F8" s="7" t="s">
        <v>68</v>
      </c>
      <c r="G8" s="7" t="s">
        <v>69</v>
      </c>
    </row>
    <row r="9" ht="14.25" customHeight="1">
      <c r="A9" s="7">
        <v>-7.0</v>
      </c>
      <c r="B9" s="9">
        <f>'Ringkasan Event'!$B$5+A9</f>
        <v>46359</v>
      </c>
      <c r="C9" s="4" t="s">
        <v>79</v>
      </c>
      <c r="D9" s="4" t="s">
        <v>85</v>
      </c>
      <c r="E9" s="4" t="s">
        <v>86</v>
      </c>
      <c r="F9" s="7" t="s">
        <v>68</v>
      </c>
      <c r="G9" s="7" t="s">
        <v>69</v>
      </c>
    </row>
    <row r="10" ht="14.25" customHeight="1">
      <c r="A10" s="7">
        <v>-3.0</v>
      </c>
      <c r="B10" s="9">
        <f>'Ringkasan Event'!$B$5+A10</f>
        <v>46363</v>
      </c>
      <c r="C10" s="4" t="s">
        <v>88</v>
      </c>
      <c r="D10" s="4" t="s">
        <v>89</v>
      </c>
      <c r="E10" s="4" t="s">
        <v>90</v>
      </c>
      <c r="F10" s="7" t="s">
        <v>68</v>
      </c>
      <c r="G10" s="7" t="s">
        <v>69</v>
      </c>
    </row>
    <row r="11" ht="14.25" customHeight="1">
      <c r="A11" s="7">
        <v>-1.0</v>
      </c>
      <c r="B11" s="9">
        <f>'Ringkasan Event'!$B$5+A11</f>
        <v>46365</v>
      </c>
      <c r="C11" s="4" t="s">
        <v>88</v>
      </c>
      <c r="D11" s="4" t="s">
        <v>91</v>
      </c>
      <c r="E11" s="4" t="s">
        <v>90</v>
      </c>
      <c r="F11" s="7" t="s">
        <v>68</v>
      </c>
      <c r="G11" s="7" t="s">
        <v>69</v>
      </c>
    </row>
    <row r="12" ht="14.25" customHeight="1">
      <c r="A12" s="7">
        <v>0.0</v>
      </c>
      <c r="B12" s="9">
        <f>'Ringkasan Event'!$B$5+A12</f>
        <v>46366</v>
      </c>
      <c r="C12" s="4" t="s">
        <v>92</v>
      </c>
      <c r="D12" s="4" t="s">
        <v>93</v>
      </c>
      <c r="E12" s="4" t="s">
        <v>94</v>
      </c>
      <c r="F12" s="7" t="s">
        <v>68</v>
      </c>
      <c r="G12" s="7" t="s">
        <v>69</v>
      </c>
    </row>
    <row r="13" ht="14.25" customHeight="1">
      <c r="A13" s="7">
        <v>1.0</v>
      </c>
      <c r="B13" s="9">
        <f>'Ringkasan Event'!$B$5+A13</f>
        <v>46367</v>
      </c>
      <c r="C13" s="4" t="s">
        <v>95</v>
      </c>
      <c r="D13" s="4" t="s">
        <v>96</v>
      </c>
      <c r="E13" s="4" t="s">
        <v>90</v>
      </c>
      <c r="F13" s="7" t="s">
        <v>68</v>
      </c>
      <c r="G13" s="7" t="s">
        <v>69</v>
      </c>
    </row>
    <row r="14" ht="14.25" customHeight="1">
      <c r="A14" s="7">
        <v>1.0</v>
      </c>
      <c r="B14" s="9">
        <f>'Ringkasan Event'!$B$5+A14</f>
        <v>46367</v>
      </c>
      <c r="C14" s="4" t="s">
        <v>95</v>
      </c>
      <c r="D14" s="4" t="s">
        <v>97</v>
      </c>
      <c r="E14" s="4" t="s">
        <v>90</v>
      </c>
      <c r="F14" s="7" t="s">
        <v>68</v>
      </c>
      <c r="G14" s="7" t="s">
        <v>69</v>
      </c>
    </row>
    <row r="15" ht="14.25" customHeight="1">
      <c r="A15" s="7">
        <v>3.0</v>
      </c>
      <c r="B15" s="9">
        <f>'Ringkasan Event'!$B$5+A15</f>
        <v>46369</v>
      </c>
      <c r="C15" s="4" t="s">
        <v>95</v>
      </c>
      <c r="D15" s="4" t="s">
        <v>98</v>
      </c>
      <c r="E15" s="4" t="s">
        <v>84</v>
      </c>
      <c r="F15" s="7" t="s">
        <v>68</v>
      </c>
      <c r="G15" s="7" t="s">
        <v>69</v>
      </c>
    </row>
    <row r="16" ht="14.25" customHeight="1">
      <c r="A16" s="7">
        <v>7.0</v>
      </c>
      <c r="B16" s="9">
        <f>'Ringkasan Event'!$B$5+A16</f>
        <v>46373</v>
      </c>
      <c r="C16" s="4" t="s">
        <v>99</v>
      </c>
      <c r="D16" s="4" t="s">
        <v>100</v>
      </c>
      <c r="E16" s="4" t="s">
        <v>101</v>
      </c>
      <c r="F16" s="7" t="s">
        <v>68</v>
      </c>
      <c r="G16" s="7" t="s">
        <v>69</v>
      </c>
    </row>
    <row r="17" ht="14.25" customHeight="1"/>
    <row r="18" ht="14.25" customHeight="1">
      <c r="A18" s="14" t="s">
        <v>102</v>
      </c>
    </row>
    <row r="19" ht="14.25" customHeight="1">
      <c r="A19" s="15" t="s">
        <v>103</v>
      </c>
      <c r="B19" s="15" t="s">
        <v>104</v>
      </c>
    </row>
    <row r="20" ht="14.25" customHeight="1">
      <c r="A20" s="16">
        <v>0.0</v>
      </c>
      <c r="B20" s="15" t="s">
        <v>105</v>
      </c>
    </row>
    <row r="21" ht="14.25" customHeight="1">
      <c r="A21" s="16">
        <v>1.0</v>
      </c>
      <c r="B21" s="15" t="s">
        <v>106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>
    <dataValidation type="list" allowBlank="1" sqref="G4:G16">
      <formula1>"Belum,Berjalan,Selesai"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25.57"/>
    <col customWidth="1" min="3" max="3" width="90.0"/>
    <col customWidth="1" min="4" max="4" width="32.0"/>
    <col customWidth="1" min="5" max="26" width="8.57"/>
  </cols>
  <sheetData>
    <row r="1" ht="14.25" customHeight="1">
      <c r="A1" s="1" t="s">
        <v>3</v>
      </c>
    </row>
    <row r="2" ht="14.25" customHeight="1">
      <c r="A2" s="2" t="s">
        <v>5</v>
      </c>
    </row>
    <row r="3" ht="14.25" customHeight="1">
      <c r="A3" s="3" t="s">
        <v>8</v>
      </c>
      <c r="B3" s="3" t="s">
        <v>34</v>
      </c>
      <c r="C3" s="3" t="s">
        <v>36</v>
      </c>
      <c r="D3" s="3" t="s">
        <v>38</v>
      </c>
    </row>
    <row r="4" ht="14.25" customHeight="1">
      <c r="A4" s="4" t="s">
        <v>40</v>
      </c>
      <c r="B4" s="4" t="s">
        <v>41</v>
      </c>
      <c r="C4" s="4" t="s">
        <v>42</v>
      </c>
      <c r="D4" s="4" t="s">
        <v>43</v>
      </c>
    </row>
    <row r="5" ht="14.25" customHeight="1">
      <c r="A5" s="4" t="s">
        <v>44</v>
      </c>
      <c r="B5" s="4" t="s">
        <v>45</v>
      </c>
      <c r="C5" s="4" t="s">
        <v>46</v>
      </c>
      <c r="D5" s="4" t="s">
        <v>47</v>
      </c>
    </row>
    <row r="6" ht="14.25" customHeight="1">
      <c r="A6" s="4" t="s">
        <v>48</v>
      </c>
      <c r="B6" s="4" t="s">
        <v>45</v>
      </c>
      <c r="C6" s="4" t="s">
        <v>49</v>
      </c>
      <c r="D6" s="4" t="s">
        <v>50</v>
      </c>
    </row>
    <row r="7" ht="14.25" customHeight="1">
      <c r="A7" s="4" t="s">
        <v>51</v>
      </c>
      <c r="B7" s="4" t="s">
        <v>45</v>
      </c>
      <c r="C7" s="4" t="s">
        <v>52</v>
      </c>
      <c r="D7" s="4" t="s">
        <v>53</v>
      </c>
    </row>
    <row r="8" ht="14.25" customHeight="1">
      <c r="A8" s="4" t="s">
        <v>54</v>
      </c>
      <c r="B8" s="4" t="s">
        <v>45</v>
      </c>
      <c r="C8" s="4" t="s">
        <v>55</v>
      </c>
      <c r="D8" s="4" t="s">
        <v>56</v>
      </c>
    </row>
    <row r="9" ht="14.25" customHeight="1">
      <c r="A9" s="4" t="s">
        <v>57</v>
      </c>
      <c r="B9" s="4" t="s">
        <v>41</v>
      </c>
      <c r="C9" s="4" t="s">
        <v>58</v>
      </c>
      <c r="D9" s="4" t="s">
        <v>59</v>
      </c>
    </row>
    <row r="10" ht="14.25" customHeight="1">
      <c r="A10" s="4" t="s">
        <v>60</v>
      </c>
      <c r="B10" s="4" t="s">
        <v>41</v>
      </c>
      <c r="C10" s="4" t="s">
        <v>65</v>
      </c>
      <c r="D10" s="4" t="s">
        <v>67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0"/>
    <col customWidth="1" min="2" max="2" width="10.0"/>
    <col customWidth="1" min="3" max="3" width="18.0"/>
    <col customWidth="1" min="4" max="4" width="50.0"/>
    <col customWidth="1" min="5" max="5" width="18.0"/>
    <col customWidth="1" min="6" max="26" width="8.57"/>
  </cols>
  <sheetData>
    <row r="1" ht="14.25" customHeight="1">
      <c r="A1" s="1" t="s">
        <v>107</v>
      </c>
    </row>
    <row r="2" ht="14.25" customHeight="1">
      <c r="A2" s="2" t="s">
        <v>108</v>
      </c>
    </row>
    <row r="3" ht="14.25" customHeight="1">
      <c r="A3" s="17" t="s">
        <v>109</v>
      </c>
      <c r="B3" s="17" t="s">
        <v>110</v>
      </c>
      <c r="C3" s="17" t="s">
        <v>111</v>
      </c>
      <c r="D3" s="17" t="s">
        <v>102</v>
      </c>
      <c r="E3" s="17" t="s">
        <v>112</v>
      </c>
    </row>
    <row r="4" ht="14.25" customHeight="1">
      <c r="A4" s="4" t="s">
        <v>113</v>
      </c>
      <c r="B4" s="7">
        <v>1.0</v>
      </c>
      <c r="C4" s="10">
        <v>3000000.0</v>
      </c>
      <c r="D4" s="4" t="s">
        <v>114</v>
      </c>
      <c r="E4" s="11">
        <f t="shared" ref="E4:E11" si="1">B4*C4</f>
        <v>3000000</v>
      </c>
    </row>
    <row r="5" ht="14.25" customHeight="1">
      <c r="A5" s="4" t="s">
        <v>137</v>
      </c>
      <c r="B5" s="7">
        <v>900.0</v>
      </c>
      <c r="C5" s="10">
        <v>40.0</v>
      </c>
      <c r="D5" s="4" t="s">
        <v>142</v>
      </c>
      <c r="E5" s="11">
        <f t="shared" si="1"/>
        <v>36000</v>
      </c>
    </row>
    <row r="6" ht="14.25" customHeight="1">
      <c r="A6" s="4" t="s">
        <v>145</v>
      </c>
      <c r="B6" s="7">
        <v>300.0</v>
      </c>
      <c r="C6" s="10">
        <v>40.0</v>
      </c>
      <c r="D6" s="4" t="s">
        <v>146</v>
      </c>
      <c r="E6" s="11">
        <f t="shared" si="1"/>
        <v>12000</v>
      </c>
    </row>
    <row r="7" ht="14.25" customHeight="1">
      <c r="A7" s="4" t="s">
        <v>149</v>
      </c>
      <c r="B7" s="7">
        <v>1.0</v>
      </c>
      <c r="C7" s="10">
        <v>1500000.0</v>
      </c>
      <c r="D7" s="4"/>
      <c r="E7" s="11">
        <f t="shared" si="1"/>
        <v>1500000</v>
      </c>
    </row>
    <row r="8" ht="14.25" customHeight="1">
      <c r="A8" s="4" t="s">
        <v>150</v>
      </c>
      <c r="B8" s="7">
        <v>1.0</v>
      </c>
      <c r="C8" s="10">
        <v>1000000.0</v>
      </c>
      <c r="D8" s="4"/>
      <c r="E8" s="11">
        <f t="shared" si="1"/>
        <v>1000000</v>
      </c>
    </row>
    <row r="9" ht="14.25" customHeight="1">
      <c r="A9" s="4" t="s">
        <v>151</v>
      </c>
      <c r="B9" s="7">
        <v>1.0</v>
      </c>
      <c r="C9" s="10">
        <v>500000.0</v>
      </c>
      <c r="D9" s="4"/>
      <c r="E9" s="11">
        <f t="shared" si="1"/>
        <v>500000</v>
      </c>
    </row>
    <row r="10" ht="14.25" customHeight="1">
      <c r="A10" s="4" t="s">
        <v>152</v>
      </c>
      <c r="B10" s="7">
        <v>0.0</v>
      </c>
      <c r="C10" s="10">
        <v>0.0</v>
      </c>
      <c r="D10" s="4" t="s">
        <v>154</v>
      </c>
      <c r="E10" s="11">
        <f t="shared" si="1"/>
        <v>0</v>
      </c>
    </row>
    <row r="11" ht="14.25" customHeight="1">
      <c r="A11" s="4" t="s">
        <v>156</v>
      </c>
      <c r="B11" s="7">
        <v>1.0</v>
      </c>
      <c r="C11" s="18">
        <f>SUM(E4:E10)*0.1</f>
        <v>604800</v>
      </c>
      <c r="D11" s="4" t="s">
        <v>157</v>
      </c>
      <c r="E11" s="11">
        <f t="shared" si="1"/>
        <v>604800</v>
      </c>
    </row>
    <row r="12" ht="14.25" customHeight="1">
      <c r="A12" s="4"/>
      <c r="B12" s="7"/>
      <c r="C12" s="10"/>
      <c r="D12" s="4"/>
      <c r="E12" s="11"/>
    </row>
    <row r="13" ht="14.25" customHeight="1">
      <c r="A13" s="4"/>
      <c r="B13" s="7"/>
      <c r="C13" s="10"/>
      <c r="D13" s="4"/>
      <c r="E13" s="11"/>
    </row>
    <row r="14" ht="14.25" customHeight="1">
      <c r="A14" s="19" t="s">
        <v>159</v>
      </c>
      <c r="B14" s="7"/>
      <c r="C14" s="10"/>
      <c r="D14" s="4"/>
      <c r="E14" s="20">
        <f>SUM(E4:E11)</f>
        <v>6652800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3" width="16.0"/>
    <col customWidth="1" min="4" max="5" width="14.0"/>
    <col customWidth="1" min="6" max="6" width="10.0"/>
    <col customWidth="1" min="7" max="7" width="14.0"/>
    <col customWidth="1" min="8" max="8" width="19.71"/>
    <col customWidth="1" min="9" max="9" width="12.0"/>
    <col customWidth="1" min="10" max="10" width="34.0"/>
    <col customWidth="1" min="11" max="26" width="8.57"/>
  </cols>
  <sheetData>
    <row r="1" ht="14.25" customHeight="1">
      <c r="A1" s="1" t="s">
        <v>115</v>
      </c>
    </row>
    <row r="2" ht="14.25" customHeight="1"/>
    <row r="3" ht="14.25" customHeight="1">
      <c r="A3" s="3" t="s">
        <v>117</v>
      </c>
      <c r="B3" s="3" t="s">
        <v>118</v>
      </c>
      <c r="C3" s="3" t="s">
        <v>119</v>
      </c>
      <c r="D3" s="3" t="s">
        <v>120</v>
      </c>
      <c r="E3" s="3" t="s">
        <v>122</v>
      </c>
      <c r="F3" s="3" t="s">
        <v>124</v>
      </c>
      <c r="G3" s="3" t="s">
        <v>126</v>
      </c>
      <c r="H3" s="3" t="s">
        <v>129</v>
      </c>
      <c r="I3" s="3" t="s">
        <v>130</v>
      </c>
      <c r="J3" s="3" t="s">
        <v>35</v>
      </c>
    </row>
    <row r="4" ht="14.25" customHeight="1">
      <c r="A4" s="7" t="s">
        <v>132</v>
      </c>
      <c r="B4" s="7" t="s">
        <v>133</v>
      </c>
      <c r="C4" s="7" t="s">
        <v>134</v>
      </c>
      <c r="D4" s="7" t="s">
        <v>135</v>
      </c>
      <c r="E4" s="7" t="s">
        <v>135</v>
      </c>
      <c r="F4" s="7" t="s">
        <v>135</v>
      </c>
      <c r="G4" s="7" t="s">
        <v>136</v>
      </c>
      <c r="H4" s="7" t="s">
        <v>138</v>
      </c>
      <c r="I4" s="7" t="s">
        <v>139</v>
      </c>
      <c r="J4" s="7" t="s">
        <v>140</v>
      </c>
    </row>
    <row r="5" ht="14.25" customHeight="1">
      <c r="A5" s="7" t="s">
        <v>141</v>
      </c>
      <c r="B5" s="7" t="s">
        <v>143</v>
      </c>
      <c r="C5" s="7" t="s">
        <v>144</v>
      </c>
      <c r="D5" s="7" t="s">
        <v>135</v>
      </c>
      <c r="E5" s="7" t="s">
        <v>69</v>
      </c>
      <c r="F5" s="7" t="s">
        <v>138</v>
      </c>
      <c r="G5" s="7" t="s">
        <v>88</v>
      </c>
      <c r="H5" s="7" t="s">
        <v>138</v>
      </c>
      <c r="I5" s="7" t="s">
        <v>147</v>
      </c>
      <c r="J5" s="7" t="s">
        <v>148</v>
      </c>
    </row>
    <row r="6" ht="14.25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ht="14.25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ht="14.2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ht="14.2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ht="14.2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14.25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14.2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14.25" customHeigh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14.25" customHeight="1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4.2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14.25" customHeight="1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4.25" customHeight="1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14.2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4.2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14.25" customHeight="1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14.25" customHeight="1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14.25" customHeight="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14.25" customHeight="1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14.25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14.25" customHeight="1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14.25" customHeight="1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14.25" customHeight="1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14.25" customHeight="1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14.25" customHeight="1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14.25" customHeight="1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14.25" customHeight="1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ht="14.25" customHeight="1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ht="14.25" customHeight="1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ht="14.2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ht="14.25" customHeight="1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ht="14.25" customHeight="1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ht="14.25" customHeight="1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ht="14.25" customHeight="1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ht="14.25" customHeight="1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ht="14.25" customHeight="1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ht="14.25" customHeight="1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ht="14.2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ht="14.25" customHeight="1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ht="14.25" customHeight="1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ht="14.25" customHeight="1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ht="14.25" customHeight="1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ht="14.25" customHeight="1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ht="14.25" customHeight="1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ht="14.25" customHeight="1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ht="14.25" customHeight="1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ht="14.25" customHeight="1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ht="14.25" customHeight="1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ht="14.25" customHeight="1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ht="14.25" customHeight="1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ht="14.25" customHeight="1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ht="14.25" customHeight="1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ht="14.25" customHeight="1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ht="14.25" customHeight="1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ht="14.25" customHeight="1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ht="14.25" customHeight="1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ht="14.25" customHeight="1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ht="14.25" customHeight="1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ht="14.25" customHeight="1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ht="14.25" customHeight="1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ht="14.25" customHeight="1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ht="14.25" customHeight="1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ht="14.25" customHeight="1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ht="14.25" customHeight="1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ht="14.25" customHeight="1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ht="14.25" customHeight="1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ht="14.25" customHeight="1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ht="14.25" customHeight="1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ht="14.25" customHeight="1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ht="14.25" customHeight="1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ht="14.25" customHeight="1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ht="14.25" customHeight="1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ht="14.25" customHeight="1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ht="14.25" customHeight="1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ht="14.25" customHeight="1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ht="14.25" customHeight="1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ht="14.25" customHeight="1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ht="14.25" customHeight="1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ht="14.25" customHeight="1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ht="14.25" customHeight="1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ht="14.25" customHeight="1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ht="14.25" customHeight="1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ht="14.25" customHeight="1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ht="14.25" customHeight="1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ht="14.25" customHeight="1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ht="14.25" customHeight="1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ht="14.25" customHeight="1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ht="14.25" customHeight="1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ht="14.25" customHeight="1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ht="14.25" customHeight="1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ht="14.25" customHeight="1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ht="14.25" customHeight="1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ht="14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ht="14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ht="14.2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ht="14.2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ht="14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ht="14.2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ht="14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ht="14.2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ht="14.2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ht="14.2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ht="14.2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ht="14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ht="14.2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ht="14.2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ht="14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ht="14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ht="14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ht="14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ht="14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ht="14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ht="14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ht="14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ht="14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ht="14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ht="14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ht="14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ht="14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ht="14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ht="14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ht="14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ht="14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ht="14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ht="14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ht="14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ht="14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ht="14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ht="14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ht="14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ht="14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ht="14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ht="14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ht="14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ht="14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ht="14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ht="14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ht="14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ht="14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ht="14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ht="14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ht="14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ht="14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ht="14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ht="14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ht="14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ht="14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ht="14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ht="14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ht="14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ht="14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ht="14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ht="14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ht="14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ht="14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ht="14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ht="14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ht="14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ht="14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ht="14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ht="14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ht="14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ht="14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ht="14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ht="14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ht="14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ht="14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ht="14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ht="14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ht="14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ht="14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ht="14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ht="14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ht="14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ht="14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ht="14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ht="14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ht="14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ht="14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ht="14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ht="14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ht="14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ht="14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ht="14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ht="14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ht="14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ht="14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ht="14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ht="14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ht="14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</row>
    <row r="202" ht="14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</row>
    <row r="203" ht="14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>
    <dataValidation type="list" allowBlank="1" sqref="D4:D203 F4:F203 H4:H203">
      <formula1>"Ya,Tidak"</formula1>
    </dataValidation>
    <dataValidation type="list" allowBlank="1" sqref="E4:E203">
      <formula1>"Ya,Tidak,Belum"</formula1>
    </dataValidation>
    <dataValidation type="list" allowBlank="1" sqref="G4:G203">
      <formula1>"Baru,Nurture,Qualified,Closing,Lost"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57"/>
    <col customWidth="1" min="2" max="4" width="14.0"/>
    <col customWidth="1" min="5" max="5" width="28.0"/>
    <col customWidth="1" min="6" max="26" width="8.57"/>
  </cols>
  <sheetData>
    <row r="1" ht="14.25" customHeight="1">
      <c r="A1" s="1" t="s">
        <v>116</v>
      </c>
    </row>
    <row r="2" ht="14.25" customHeight="1"/>
    <row r="3" ht="14.25" customHeight="1">
      <c r="A3" s="3" t="s">
        <v>121</v>
      </c>
      <c r="B3" s="3" t="s">
        <v>123</v>
      </c>
      <c r="C3" s="3" t="s">
        <v>125</v>
      </c>
      <c r="D3" s="3" t="s">
        <v>127</v>
      </c>
      <c r="E3" s="3" t="s">
        <v>128</v>
      </c>
    </row>
    <row r="4" ht="14.25" customHeight="1">
      <c r="A4" s="4" t="s">
        <v>131</v>
      </c>
      <c r="B4" s="4">
        <f>COUNTA('Lead Tracker'!A4:A203)</f>
        <v>2</v>
      </c>
      <c r="C4" s="4">
        <f>'Ringkasan Event'!B7</f>
        <v>300</v>
      </c>
      <c r="D4" s="4">
        <f t="shared" ref="D4:D11" si="1">B4-C4</f>
        <v>-298</v>
      </c>
      <c r="E4" s="4" t="s">
        <v>153</v>
      </c>
    </row>
    <row r="5" ht="14.25" customHeight="1">
      <c r="A5" s="4" t="s">
        <v>155</v>
      </c>
      <c r="B5" s="4">
        <f>COUNTIF('Lead Tracker'!D4:D203,"Ya")</f>
        <v>2</v>
      </c>
      <c r="C5" s="4">
        <f>B4*0.8</f>
        <v>1.6</v>
      </c>
      <c r="D5" s="4">
        <f t="shared" si="1"/>
        <v>0.4</v>
      </c>
      <c r="E5" s="4" t="s">
        <v>158</v>
      </c>
    </row>
    <row r="6" ht="14.25" customHeight="1">
      <c r="A6" s="4" t="s">
        <v>122</v>
      </c>
      <c r="B6" s="4">
        <f>COUNTIF('Lead Tracker'!E4:E203,"Ya")</f>
        <v>1</v>
      </c>
      <c r="C6" s="4">
        <f>B4*0.6</f>
        <v>1.2</v>
      </c>
      <c r="D6" s="4">
        <f t="shared" si="1"/>
        <v>-0.2</v>
      </c>
      <c r="E6" s="4" t="s">
        <v>160</v>
      </c>
    </row>
    <row r="7" ht="14.25" customHeight="1">
      <c r="A7" s="4" t="s">
        <v>161</v>
      </c>
      <c r="B7" s="4">
        <f>COUNTIF('Lead Tracker'!F4:F203,"Ya")</f>
        <v>1</v>
      </c>
      <c r="C7" s="4">
        <f>'Ringkasan Event'!B9</f>
        <v>180</v>
      </c>
      <c r="D7" s="4">
        <f t="shared" si="1"/>
        <v>-179</v>
      </c>
      <c r="E7" s="4" t="s">
        <v>162</v>
      </c>
    </row>
    <row r="8" ht="14.25" customHeight="1">
      <c r="A8" s="4" t="s">
        <v>163</v>
      </c>
      <c r="B8" s="21">
        <f>IFERROR(B7/B4,0)</f>
        <v>0.5</v>
      </c>
      <c r="C8" s="21">
        <f>'Ringkasan Event'!B8</f>
        <v>0.6</v>
      </c>
      <c r="D8" s="21">
        <f t="shared" si="1"/>
        <v>-0.1</v>
      </c>
      <c r="E8" s="4" t="s">
        <v>164</v>
      </c>
    </row>
    <row r="9" ht="14.25" customHeight="1">
      <c r="A9" s="4" t="s">
        <v>165</v>
      </c>
      <c r="B9" s="4">
        <f>COUNTIF('Lead Tracker'!G4:G203,"Qualified")</f>
        <v>1</v>
      </c>
      <c r="C9" s="4">
        <f>'Ringkasan Event'!B11</f>
        <v>45</v>
      </c>
      <c r="D9" s="4">
        <f t="shared" si="1"/>
        <v>-44</v>
      </c>
      <c r="E9" s="4" t="s">
        <v>166</v>
      </c>
    </row>
    <row r="10" ht="14.25" customHeight="1">
      <c r="A10" s="4" t="s">
        <v>167</v>
      </c>
      <c r="B10" s="4">
        <f>COUNTIF('Lead Tracker'!H4:H203,"Ya")</f>
        <v>0</v>
      </c>
      <c r="C10" s="4">
        <f>C9*'Ringkasan Event'!B13</f>
        <v>9</v>
      </c>
      <c r="D10" s="4">
        <f t="shared" si="1"/>
        <v>-9</v>
      </c>
      <c r="E10" s="4" t="s">
        <v>168</v>
      </c>
    </row>
    <row r="11" ht="14.25" customHeight="1">
      <c r="A11" s="4" t="s">
        <v>78</v>
      </c>
      <c r="B11" s="11">
        <f>IFERROR(Anggaran!E14/B7,0)</f>
        <v>6652800</v>
      </c>
      <c r="C11" s="11">
        <f>'Ringkasan Event'!B16</f>
        <v>36960</v>
      </c>
      <c r="D11" s="11">
        <f t="shared" si="1"/>
        <v>6615840</v>
      </c>
      <c r="E11" s="4" t="s">
        <v>169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2026-10-18T02:44:08Z</dcterms:created>
  <dc:creator>Ainur Rohman</dc:creator>
</cp:coreProperties>
</file>