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AEDC4EEC-340D-43FB-AC1A-A7B9D18348D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etunjuk atau Aturan Main" sheetId="1" r:id="rId1"/>
    <sheet name="Strategic Board" sheetId="2" r:id="rId2"/>
    <sheet name="Budget" sheetId="3" r:id="rId3"/>
    <sheet name="Kalender 30 Hari" sheetId="4" r:id="rId4"/>
    <sheet name="Template Pesan" sheetId="5" r:id="rId5"/>
    <sheet name="KPI Tracker" sheetId="6" r:id="rId6"/>
    <sheet name="Checklist Opt-in" sheetId="7" r:id="rId7"/>
    <sheet name="Studi Kasus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6" i="3" l="1"/>
  <c r="C16" i="7"/>
  <c r="C17" i="7" s="1"/>
  <c r="F21" i="6"/>
  <c r="E21" i="6"/>
  <c r="D21" i="6"/>
  <c r="C21" i="6"/>
  <c r="B21" i="6"/>
  <c r="F20" i="6"/>
  <c r="E20" i="6"/>
  <c r="D20" i="6"/>
  <c r="C20" i="6"/>
  <c r="B20" i="6"/>
  <c r="F19" i="6"/>
  <c r="E19" i="6"/>
  <c r="D19" i="6"/>
  <c r="C19" i="6"/>
  <c r="B19" i="6"/>
  <c r="F18" i="6"/>
  <c r="E18" i="6"/>
  <c r="D18" i="6"/>
  <c r="C18" i="6"/>
  <c r="B18" i="6"/>
  <c r="F17" i="6"/>
  <c r="E17" i="6"/>
  <c r="D17" i="6"/>
  <c r="C17" i="6"/>
  <c r="B17" i="6"/>
  <c r="F16" i="6"/>
  <c r="E16" i="6"/>
  <c r="D16" i="6"/>
  <c r="C16" i="6"/>
  <c r="B16" i="6"/>
  <c r="F15" i="6"/>
  <c r="E15" i="6"/>
  <c r="D15" i="6"/>
  <c r="C15" i="6"/>
  <c r="B15" i="6"/>
  <c r="G12" i="6"/>
  <c r="G20" i="6" s="1"/>
  <c r="G11" i="6"/>
  <c r="G21" i="6" s="1"/>
  <c r="G10" i="6"/>
  <c r="G19" i="6" s="1"/>
  <c r="G9" i="6"/>
  <c r="G18" i="6" s="1"/>
  <c r="G8" i="6"/>
  <c r="G17" i="6" s="1"/>
  <c r="G7" i="6"/>
  <c r="G16" i="6" s="1"/>
  <c r="G6" i="6"/>
  <c r="G15" i="6" s="1"/>
  <c r="G5" i="6"/>
  <c r="B37" i="3"/>
  <c r="B34" i="3"/>
  <c r="B27" i="3"/>
  <c r="B28" i="3" s="1"/>
  <c r="B29" i="3" s="1"/>
  <c r="B25" i="3"/>
  <c r="B24" i="3"/>
  <c r="B13" i="3"/>
  <c r="B31" i="3" l="1"/>
  <c r="B30" i="3"/>
  <c r="B32" i="3" l="1"/>
  <c r="B33" i="3" s="1"/>
  <c r="B35" i="3" l="1"/>
  <c r="B36" i="3" s="1"/>
  <c r="B40" i="3"/>
  <c r="B39" i="3"/>
  <c r="B38" i="3"/>
</calcChain>
</file>

<file path=xl/sharedStrings.xml><?xml version="1.0" encoding="utf-8"?>
<sst xmlns="http://schemas.openxmlformats.org/spreadsheetml/2006/main" count="346" uniqueCount="291">
  <si>
    <t>Template Strategi Mobile Marketing (WhatsApp)</t>
  </si>
  <si>
    <t>Pelengkap artikel Mobile Marketing: Kelebihan dan Contoh Template Strategi</t>
  </si>
  <si>
    <t>Cara pakai</t>
  </si>
  <si>
    <t>1</t>
  </si>
  <si>
    <t>Mulai dari sheet Papan Strategi: isi sel biru berlatar kuning, contoh ada di kolom abu-abu.</t>
  </si>
  <si>
    <t>2</t>
  </si>
  <si>
    <t>Sheet Budget: ubah sel biru berlatar kuning. Semua hasil (biaya Meta, PPN, budget, titik impas) dihitung otomatis.</t>
  </si>
  <si>
    <t>3</t>
  </si>
  <si>
    <t>Sheet Kalender 30 Hari dan Template Pesan: salin dan sesuaikan dengan bisnis Anda.</t>
  </si>
  <si>
    <t>4</t>
  </si>
  <si>
    <t>5</t>
  </si>
  <si>
    <t>Sheet Checklist Opt-in: pilih Sudah atau Belum pada setiap item.</t>
  </si>
  <si>
    <t>Legenda</t>
  </si>
  <si>
    <t>Biru + latar kuning</t>
  </si>
  <si>
    <t>Sel yang boleh Anda ubah (input).</t>
  </si>
  <si>
    <t>Hitam</t>
  </si>
  <si>
    <t>Sel berisi rumus. Jangan ditimpa.</t>
  </si>
  <si>
    <t>Latar abu-abu</t>
  </si>
  <si>
    <t>Contoh isian.</t>
  </si>
  <si>
    <t>Asumsi dan sumber</t>
  </si>
  <si>
    <t>Tarif Meta Indonesia</t>
  </si>
  <si>
    <t>Rp586,33 per pesan marketing dan Rp356,65 per pesan utility (sebelum PPN 11%) bersumber dari rangkuman penyedia layanan yang mengutip rate card IDR Meta per Juli 2026. Cocokkan dengan https://developers.facebook.com/documentation/business-messaging/whatsapp/pricing sebelum dipakai.</t>
  </si>
  <si>
    <t>Pesan layanan</t>
  </si>
  <si>
    <t>Mulai 1 Oktober 2026 pesan layanan berbayar setelah 1.000 pesan gratis per nomor bisnis per bulan, dengan tarif setara utility (dokumentasi harga Meta).</t>
  </si>
  <si>
    <t>Iklan, konten, platform</t>
  </si>
  <si>
    <t>Rp3.000.000, Rp1.000.000, dan Rp0 adalah asumsi contoh. Isi platform CRM atau BSP sesuai paket Anda.</t>
  </si>
  <si>
    <t>Nilai pesanan, margin, konversi</t>
  </si>
  <si>
    <t>Rp250.000, 35%, dan 3% adalah asumsi contoh, bukan patokan industri.</t>
  </si>
  <si>
    <t>Isi kolom B. Kolom C berisi contoh toko skincare lokal.</t>
  </si>
  <si>
    <t>Komponen</t>
  </si>
  <si>
    <t>Isi untuk bisnis Anda</t>
  </si>
  <si>
    <t>Contoh isian</t>
  </si>
  <si>
    <t>Isi Ulang 30 Hari</t>
  </si>
  <si>
    <t>Naikkan repeat order 15% dalam 60 hari</t>
  </si>
  <si>
    <t>KPI utama</t>
  </si>
  <si>
    <t>Repeat order rate, target 25%</t>
  </si>
  <si>
    <t>KPI pendukung</t>
  </si>
  <si>
    <t>Click rate 8%, blokir di bawah 1%</t>
  </si>
  <si>
    <t>Pelanggan beli 1 kali, 30 sampai 90 hari lalu</t>
  </si>
  <si>
    <t>Sumber izin (opt-in)</t>
  </si>
  <si>
    <t>QR di kasir, formulir checkout, iklan Click to WhatsApp</t>
  </si>
  <si>
    <t>WhatsApp API dan Click to WhatsApp Ads</t>
  </si>
  <si>
    <t>Penawaran</t>
  </si>
  <si>
    <t>Isi ulang harga member dan gratis ongkir</t>
  </si>
  <si>
    <t>Template pesan</t>
  </si>
  <si>
    <t>Marketing: pengingat isi ulang. Utility: status pesanan</t>
  </si>
  <si>
    <t>Pemilik tugas</t>
  </si>
  <si>
    <t>Marketing: konten. CS: balasan chat. Sales: follow-up</t>
  </si>
  <si>
    <t>Budget bulanan</t>
  </si>
  <si>
    <t>Dashboard CRM: terkirim, baca, klik, balasan, pesanan, blokir</t>
  </si>
  <si>
    <t>Hari ke-7, 14, dan 30</t>
  </si>
  <si>
    <t>Ubah sel biru berlatar kuning. Hasil terhitung otomatis.</t>
  </si>
  <si>
    <t>INPUT</t>
  </si>
  <si>
    <t>Nilai</t>
  </si>
  <si>
    <t>Catatan</t>
  </si>
  <si>
    <t>Jumlah kontak opt-in</t>
  </si>
  <si>
    <t>Hanya kontak yang sudah memberi izin</t>
  </si>
  <si>
    <t>Frekuensi pesan marketing per bulan</t>
  </si>
  <si>
    <t>Saran awal maksimal 2 per bulan</t>
  </si>
  <si>
    <t>Pesan utility per bulan (konfirmasi, status, pengingat)</t>
  </si>
  <si>
    <t>Pesan transaksi dengan template utility</t>
  </si>
  <si>
    <t>Balasan layanan per bulan (chat manual atau bot)</t>
  </si>
  <si>
    <t>Pesan non-template di jendela 24 jam</t>
  </si>
  <si>
    <t>Jumlah nomor bisnis WhatsApp</t>
  </si>
  <si>
    <t>Kuota gratis dihitung per nomor</t>
  </si>
  <si>
    <t>Kuota gratis pesan layanan per nomor per bulan</t>
  </si>
  <si>
    <t>Berlaku sejak 1 Oktober 2026 (dokumentasi harga Meta)</t>
  </si>
  <si>
    <t>Tarif pesan marketing (Rp per pesan, sebelum PPN)</t>
  </si>
  <si>
    <t>Rangkuman rate card IDR Meta Juli 2026, verifikasi ke Meta</t>
  </si>
  <si>
    <t>Tarif pesan utility (Rp per pesan, sebelum PPN)</t>
  </si>
  <si>
    <t>Tarif pesan layanan (Rp per pesan, sebelum PPN)</t>
  </si>
  <si>
    <t>Setara tarif utility di pasar penerima</t>
  </si>
  <si>
    <t>PPN</t>
  </si>
  <si>
    <t>11%</t>
  </si>
  <si>
    <t>Iklan Click to WhatsApp per bulan</t>
  </si>
  <si>
    <t>Asumsi contoh</t>
  </si>
  <si>
    <t>Konten dan desain per bulan</t>
  </si>
  <si>
    <t>Platform CRM atau BSP per bulan</t>
  </si>
  <si>
    <t>Isi sesuai paket Anda</t>
  </si>
  <si>
    <t>Cadangan</t>
  </si>
  <si>
    <t>Untuk uji coba dan lonjakan balasan</t>
  </si>
  <si>
    <t>Nilai pesanan rata-rata</t>
  </si>
  <si>
    <t>Margin kotor</t>
  </si>
  <si>
    <t>Asumsi konversi dari pesan marketing terkirim</t>
  </si>
  <si>
    <t>Asumsi contoh, bukan patokan industri</t>
  </si>
  <si>
    <t>HASIL</t>
  </si>
  <si>
    <t>Rumus</t>
  </si>
  <si>
    <t>Pesan marketing terkirim</t>
  </si>
  <si>
    <t>kontak x frekuensi</t>
  </si>
  <si>
    <t>Biaya pesan marketing</t>
  </si>
  <si>
    <t>pesan marketing x tarif</t>
  </si>
  <si>
    <t>Biaya pesan utility</t>
  </si>
  <si>
    <t>pesan utility x tarif</t>
  </si>
  <si>
    <t>Balasan layanan berbayar</t>
  </si>
  <si>
    <t>balasan dikurangi kuota gratis, minimal 0</t>
  </si>
  <si>
    <t>Biaya pesan layanan</t>
  </si>
  <si>
    <t>balasan berbayar x tarif</t>
  </si>
  <si>
    <t>Biaya Meta sebelum PPN</t>
  </si>
  <si>
    <t>jumlah tiga biaya pesan</t>
  </si>
  <si>
    <t>biaya Meta x PPN</t>
  </si>
  <si>
    <t>Subtotal sebelum cadangan</t>
  </si>
  <si>
    <t>Meta + PPN + iklan + konten + platform</t>
  </si>
  <si>
    <t>subtotal x cadangan</t>
  </si>
  <si>
    <t>BUDGET BULANAN</t>
  </si>
  <si>
    <t>subtotal + cadangan</t>
  </si>
  <si>
    <t>Laba kotor per pesanan</t>
  </si>
  <si>
    <t>nilai pesanan x margin</t>
  </si>
  <si>
    <t>Pesanan titik impas</t>
  </si>
  <si>
    <t>budget / laba kotor per pesanan</t>
  </si>
  <si>
    <t>Konversi titik impas dari pesan marketing</t>
  </si>
  <si>
    <t>pesanan impas / pesan marketing</t>
  </si>
  <si>
    <t>Pesanan pada asumsi konversi</t>
  </si>
  <si>
    <t>pesan marketing x konversi</t>
  </si>
  <si>
    <t>Laba bersih skenario</t>
  </si>
  <si>
    <t>pesanan x laba kotor - budget</t>
  </si>
  <si>
    <t>ROAS skenario (omzet / budget)</t>
  </si>
  <si>
    <t>omzet skenario / budget</t>
  </si>
  <si>
    <t>Biaya per pesanan</t>
  </si>
  <si>
    <t>budget / pesanan</t>
  </si>
  <si>
    <t>Hari</t>
  </si>
  <si>
    <t>Aktivitas</t>
  </si>
  <si>
    <t>Output</t>
  </si>
  <si>
    <t>Pemilik</t>
  </si>
  <si>
    <t>Status</t>
  </si>
  <si>
    <t>1 sampai 3</t>
  </si>
  <si>
    <t>Tetapkan tujuan dan KPI, audit database, hapus kontak tanpa izin</t>
  </si>
  <si>
    <t>Papan strategi terisi, daftar opt-in bersih</t>
  </si>
  <si>
    <t>Marketing</t>
  </si>
  <si>
    <t>Belum</t>
  </si>
  <si>
    <t>4 sampai 5</t>
  </si>
  <si>
    <t>Segmentasi di CRM (baru, aktif, tidur lebih dari 60 hari)</t>
  </si>
  <si>
    <t>3 segmen siap kirim</t>
  </si>
  <si>
    <t>Marketing dan CRM</t>
  </si>
  <si>
    <t>6 sampai 7</t>
  </si>
  <si>
    <t>Tulis dan ajukan template ke Meta (T3, T4, T5)</t>
  </si>
  <si>
    <t>Template berstatus disetujui</t>
  </si>
  <si>
    <t>8</t>
  </si>
  <si>
    <t>Uji A/B ke 10% tiap segmen (dua judul atau dua jam kirim)</t>
  </si>
  <si>
    <t>Data pemenang</t>
  </si>
  <si>
    <t>9 sampai 10</t>
  </si>
  <si>
    <t>Baca hasil A/B, pilih pemenang</t>
  </si>
  <si>
    <t>Template terbaik</t>
  </si>
  <si>
    <t>11 sampai 14</t>
  </si>
  <si>
    <t>Kirim ke 90% sisa segmen, aktifkan balasan otomatis dan serah ke agen</t>
  </si>
  <si>
    <t>Kampanye 1 berjalan</t>
  </si>
  <si>
    <t>Marketing dan CS</t>
  </si>
  <si>
    <t>15</t>
  </si>
  <si>
    <t>Evaluasi tengah bulan: terkirim, baca, klik, blokir</t>
  </si>
  <si>
    <t>Catatan perbaikan</t>
  </si>
  <si>
    <t>Semua</t>
  </si>
  <si>
    <t>16 sampai 20</t>
  </si>
  <si>
    <t>Jalankan iklan Click to WhatsApp ke audiens serupa</t>
  </si>
  <si>
    <t>Lead baru ber-opt-in</t>
  </si>
  <si>
    <t>21 sampai 25</t>
  </si>
  <si>
    <t>Follow-up chat yang belum membeli, kirim T7 ke pembeli baru</t>
  </si>
  <si>
    <t>Repeat order dan ulasan</t>
  </si>
  <si>
    <t>Sales dan CS</t>
  </si>
  <si>
    <t>26 sampai 28</t>
  </si>
  <si>
    <t>Kampanye 2 ke segmen tidur</t>
  </si>
  <si>
    <t>Reaktivasi</t>
  </si>
  <si>
    <t>29 sampai 30</t>
  </si>
  <si>
    <t>Hitung ROAS, biaya per pesanan, titik impas</t>
  </si>
  <si>
    <t>Laporan akhir dan keputusan lanjut</t>
  </si>
  <si>
    <t>Pimpinan dan Marketing</t>
  </si>
  <si>
    <t>Delapan Template Pesan WhatsApp</t>
  </si>
  <si>
    <t>Ganti teks dalam kurung siku. Satu pesan, satu tujuan, satu ajakan bertindak.</t>
  </si>
  <si>
    <t>ID</t>
  </si>
  <si>
    <t>Nama</t>
  </si>
  <si>
    <t>Kategori Meta</t>
  </si>
  <si>
    <t>Isi pesan</t>
  </si>
  <si>
    <t>KPI</t>
  </si>
  <si>
    <t>T1</t>
  </si>
  <si>
    <t>Sambutan setelah opt-in</t>
  </si>
  <si>
    <t>Utility atau Service</t>
  </si>
  <si>
    <t>Halo Kak [Nama], terima kasih sudah bergabung dengan [Brand]. Kami akan kirim info pesanan dan promo pilihan. Balas STOP kapan saja jika Anda tidak ingin menerima pesan promo.</t>
  </si>
  <si>
    <t>Tingkat balasan</t>
  </si>
  <si>
    <t>T2</t>
  </si>
  <si>
    <t>Konfirmasi dan status pesanan</t>
  </si>
  <si>
    <t>Utility</t>
  </si>
  <si>
    <t>Halo Kak [Nama], pesanan [ID Pesanan] sudah kami kirim lewat [Kurir]. Lacak paketnya di sini: [Link]. Terima kasih sudah berbelanja di [Brand].</t>
  </si>
  <si>
    <t>Klik tautan lacak</t>
  </si>
  <si>
    <t>T3</t>
  </si>
  <si>
    <t>Halo Kak [Nama], biasanya [Produk] habis sekitar hari ke-30. Mau kami siapkan isi ulang dengan harga member? Balas YA untuk pesan sekarang. Balas STOP jika tidak ingin menerima info promo.</t>
  </si>
  <si>
    <t>Repeat order rate</t>
  </si>
  <si>
    <t>T4</t>
  </si>
  <si>
    <t>Hai Kak [Nama], ada [Produk] di keranjang Kakak. Stok tinggal sedikit hari ini. Selesaikan pesanan sekarang dan dapatkan gratis ongkir sampai pukul [Jam]: [Link]</t>
  </si>
  <si>
    <t>Pemulihan pesanan</t>
  </si>
  <si>
    <t>T5</t>
  </si>
  <si>
    <t>Promo pelanggan setia</t>
  </si>
  <si>
    <t>Halo Kak [Nama], terima kasih sudah jadi pelanggan [Brand] selama [Lama]. Sebagai apresiasi, ada voucher [Nilai] untuk [Produk Favorit], berlaku 48 jam: [Link]</t>
  </si>
  <si>
    <t>Penukaran voucher</t>
  </si>
  <si>
    <t>T6</t>
  </si>
  <si>
    <t>Daftar tunggu produk baru</t>
  </si>
  <si>
    <t>Marketing (lewat iklan Click to WhatsApp)</t>
  </si>
  <si>
    <t>Halo Kak [Nama], [Produk Baru] rilis tanggal [Tanggal]. Mau kami kabari lebih awal dan beri harga pre-order? Balas MAU untuk masuk daftar.</t>
  </si>
  <si>
    <t>Biaya per lead terkualifikasi</t>
  </si>
  <si>
    <t>T7</t>
  </si>
  <si>
    <t>Permintaan ulasan</t>
  </si>
  <si>
    <t>Halo Kak [Nama], bagaimana pengalaman memakai [Produk]? Balas angka 1 sampai 5. Masukan Kakak membantu kami memperbaiki layanan.</t>
  </si>
  <si>
    <t>Jumlah ulasan</t>
  </si>
  <si>
    <t>T8</t>
  </si>
  <si>
    <t>Pengingat reorder B2B</t>
  </si>
  <si>
    <t>Selamat pagi Pak [Nama], stok [Produk] di [Perusahaan] diperkirakan habis dalam [Jumlah] hari. Mau kami jadwalkan pengiriman reorder? Balas YA, tim sales akan mengonfirmasi harga dan jadwal.</t>
  </si>
  <si>
    <t>Repeat order dan waktu respons</t>
  </si>
  <si>
    <t>KPI Tracker Mingguan</t>
  </si>
  <si>
    <t>Isi angka mentah (sel kuning). Rasio terhitung otomatis. Kolom Contoh berisi satu minggu realistis.</t>
  </si>
  <si>
    <t>Angka mentah</t>
  </si>
  <si>
    <t>Contoh</t>
  </si>
  <si>
    <t>Minggu 1</t>
  </si>
  <si>
    <t>Minggu 2</t>
  </si>
  <si>
    <t>Minggu 3</t>
  </si>
  <si>
    <t>Minggu 4</t>
  </si>
  <si>
    <t>Total</t>
  </si>
  <si>
    <t>Pesan terkirim</t>
  </si>
  <si>
    <t>Pesan terbaca</t>
  </si>
  <si>
    <t>Balasan pelanggan</t>
  </si>
  <si>
    <t>Pesanan</t>
  </si>
  <si>
    <t>Pelanggan memblokir</t>
  </si>
  <si>
    <t>Omzet (Rp)</t>
  </si>
  <si>
    <t>Biaya kampanye (Rp)</t>
  </si>
  <si>
    <t>Rasio (otomatis)</t>
  </si>
  <si>
    <t>Target contoh</t>
  </si>
  <si>
    <t>Tingkat baca</t>
  </si>
  <si>
    <t>di atas 60%</t>
  </si>
  <si>
    <t>Click rate</t>
  </si>
  <si>
    <t>8%</t>
  </si>
  <si>
    <t>5%</t>
  </si>
  <si>
    <t>Konversi</t>
  </si>
  <si>
    <t>3%</t>
  </si>
  <si>
    <t>Tingkat blokir</t>
  </si>
  <si>
    <t>di bawah 1%</t>
  </si>
  <si>
    <t>di bawah Rp50.000</t>
  </si>
  <si>
    <t>ROAS</t>
  </si>
  <si>
    <t>di atas 3x</t>
  </si>
  <si>
    <t>Target pada kolom H adalah titik awal, bukan patokan industri. Sesuaikan dengan data kampanye Anda.</t>
  </si>
  <si>
    <t>Checklist Izin dan Kepatuhan WhatsApp</t>
  </si>
  <si>
    <t>Pilih Sudah atau Belum. Ringkasan terhitung otomatis.</t>
  </si>
  <si>
    <t>No</t>
  </si>
  <si>
    <t>Item</t>
  </si>
  <si>
    <t>Setiap kontak punya catatan opt-in (tanggal, sumber, bukti).</t>
  </si>
  <si>
    <t>Teks opt-in menyebut nama bisnis dan jenis pesan yang akan dikirim.</t>
  </si>
  <si>
    <t>Opt-in dipisah per kategori (marketing, transaksi, OTP) bila memungkinkan.</t>
  </si>
  <si>
    <t>Setiap pesan promo memuat cara berhenti (balas STOP).</t>
  </si>
  <si>
    <t>Permintaan berhenti diproses sebelum kampanye berikutnya.</t>
  </si>
  <si>
    <t>Template memakai kategori yang sesuai isi (marketing untuk promo, utility untuk transaksi).</t>
  </si>
  <si>
    <t>Kualitas nomor dipantau, kampanye dihentikan bila blokir naik.</t>
  </si>
  <si>
    <t>Data pelanggan tersimpan aman dan hanya bisa diakses tim yang berwenang.</t>
  </si>
  <si>
    <t>Metode pembayaran Meta aktif agar pengiriman tidak terhenti.</t>
  </si>
  <si>
    <t>Budget dihitung ulang setelah perubahan tarif 1 Oktober 2026.</t>
  </si>
  <si>
    <t>Item selesai</t>
  </si>
  <si>
    <t>Persentase selesai</t>
  </si>
  <si>
    <t>Nama campaign</t>
  </si>
  <si>
    <t>Goals (S.M.A.R.T)</t>
  </si>
  <si>
    <t>S.M.A.R.T</t>
  </si>
  <si>
    <t>Specific, Measurement, Achievable, Relevant/Attainable, Time-bound</t>
  </si>
  <si>
    <t>Strategi Mobile Marketing</t>
  </si>
  <si>
    <t>Audiens dan segmentasi</t>
  </si>
  <si>
    <t>Channel</t>
  </si>
  <si>
    <t>Cara mengukur</t>
  </si>
  <si>
    <t>Pengujian dan evaluasi</t>
  </si>
  <si>
    <r>
      <t>Rp 9,2 juta (</t>
    </r>
    <r>
      <rPr>
        <b/>
        <sz val="10"/>
        <color rgb="FF000000"/>
        <rFont val="Arial"/>
        <family val="2"/>
      </rPr>
      <t>lihat sheet Budget</t>
    </r>
    <r>
      <rPr>
        <sz val="10"/>
        <color rgb="FF000000"/>
        <rFont val="Arial"/>
        <family val="2"/>
      </rPr>
      <t>)</t>
    </r>
  </si>
  <si>
    <t>Kalkulator Estimasi Budget dan Titik Impas/BEP</t>
  </si>
  <si>
    <t>Campaign Calendar 30 Hari</t>
  </si>
  <si>
    <t>Reminder isi ulang</t>
  </si>
  <si>
    <t>Abandoned Cart</t>
  </si>
  <si>
    <t>Klik link</t>
  </si>
  <si>
    <t>Sheet KPI Tracker: isi data mingguan dari dashboard CRM atau WhatsApp. Kolom Contoh menunjukkan format isian.</t>
  </si>
  <si>
    <t>Skenario</t>
  </si>
  <si>
    <t>Pesan kunci</t>
  </si>
  <si>
    <t>Target Anda</t>
  </si>
  <si>
    <t>Produk baru</t>
  </si>
  <si>
    <t>Click to WhatsApp Ads ke chat daftar tunggu, jendela gratis 72 jam</t>
  </si>
  <si>
    <t>FMCG</t>
  </si>
  <si>
    <t>QR di kemasan ke chat voucher</t>
  </si>
  <si>
    <t>Opt-in per 1.000 kemasan</t>
  </si>
  <si>
    <t>B2B</t>
  </si>
  <si>
    <t>Template utility dan follow-up sales di CRM</t>
  </si>
  <si>
    <t>Waktu respons dan repeat order</t>
  </si>
  <si>
    <t>Restoran</t>
  </si>
  <si>
    <t>Pesan harian ke pelanggan segmen toko dan QR di kemasan</t>
  </si>
  <si>
    <t>T3 dan T5</t>
  </si>
  <si>
    <t>Pesanan per pesan terkirim</t>
  </si>
  <si>
    <t>Retail</t>
  </si>
  <si>
    <t>QR kasir ke pendaftaran loyalitas</t>
  </si>
  <si>
    <t>Anggota baru per bulan</t>
  </si>
  <si>
    <t>E-commerce</t>
  </si>
  <si>
    <t>Click to WhatsApp Ads optimasi pembelian</t>
  </si>
  <si>
    <t>Biaya per pembelian</t>
  </si>
  <si>
    <t>Channel utama</t>
  </si>
  <si>
    <t>Anda bisa mengisi sesuai dengan industri atau bisnis yang Anda jalankan</t>
  </si>
  <si>
    <t>Sheet Studi Kasus Mobile Marketing (untuk Produk Baru, FMCG, dan B2B)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</si>
</sst>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p &quot;#,##0.00"/>
    <numFmt numFmtId="165" formatCode="0.0%"/>
    <numFmt numFmtId="166" formatCode="&quot;Rp &quot;#,##0;&quot;(Rp &quot;#,##0\);\-"/>
    <numFmt numFmtId="167" formatCode="0.0\x"/>
  </numFmts>
  <fonts count="17" x14ac:knownFonts="1">
    <font>
      <sz val="11"/>
      <color theme="1"/>
      <name val="Calibri"/>
      <family val="2"/>
      <charset val="1"/>
    </font>
    <font>
      <i/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10"/>
      <color rgb="FF59595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rgb="FF00000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theme="1"/>
        <bgColor rgb="FF333333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3" fontId="7" fillId="3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" fontId="7" fillId="3" borderId="1" xfId="0" applyNumberFormat="1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166" fontId="7" fillId="3" borderId="1" xfId="0" applyNumberFormat="1" applyFont="1" applyFill="1" applyBorder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166" fontId="8" fillId="0" borderId="1" xfId="0" applyNumberFormat="1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167" fontId="8" fillId="0" borderId="1" xfId="0" applyNumberFormat="1" applyFont="1" applyBorder="1" applyAlignment="1">
      <alignment vertical="top" wrapText="1"/>
    </xf>
    <xf numFmtId="3" fontId="8" fillId="4" borderId="1" xfId="0" applyNumberFormat="1" applyFont="1" applyFill="1" applyBorder="1" applyAlignment="1">
      <alignment vertical="top" wrapText="1"/>
    </xf>
    <xf numFmtId="166" fontId="8" fillId="4" borderId="1" xfId="0" applyNumberFormat="1" applyFont="1" applyFill="1" applyBorder="1" applyAlignment="1">
      <alignment vertical="top" wrapText="1"/>
    </xf>
    <xf numFmtId="165" fontId="8" fillId="4" borderId="1" xfId="0" applyNumberFormat="1" applyFont="1" applyFill="1" applyBorder="1" applyAlignment="1">
      <alignment vertical="top" wrapText="1"/>
    </xf>
    <xf numFmtId="10" fontId="8" fillId="4" borderId="1" xfId="0" applyNumberFormat="1" applyFont="1" applyFill="1" applyBorder="1" applyAlignment="1">
      <alignment vertical="top" wrapText="1"/>
    </xf>
    <xf numFmtId="10" fontId="8" fillId="0" borderId="1" xfId="0" applyNumberFormat="1" applyFont="1" applyBorder="1" applyAlignment="1">
      <alignment vertical="top" wrapText="1"/>
    </xf>
    <xf numFmtId="167" fontId="8" fillId="4" borderId="1" xfId="0" applyNumberFormat="1" applyFont="1" applyFill="1" applyBorder="1" applyAlignment="1">
      <alignment vertical="top" wrapText="1"/>
    </xf>
    <xf numFmtId="1" fontId="8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tabSelected="1" zoomScaleNormal="100" workbookViewId="0">
      <selection activeCell="B9" sqref="B9"/>
    </sheetView>
  </sheetViews>
  <sheetFormatPr defaultColWidth="8.6328125" defaultRowHeight="14.5" x14ac:dyDescent="0.35"/>
  <cols>
    <col min="1" max="1" width="30" customWidth="1"/>
    <col min="2" max="2" width="110" customWidth="1"/>
  </cols>
  <sheetData>
    <row r="1" spans="1:2" ht="18" x14ac:dyDescent="0.4">
      <c r="A1" s="35" t="s">
        <v>0</v>
      </c>
    </row>
    <row r="2" spans="1:2" x14ac:dyDescent="0.35">
      <c r="A2" s="1" t="s">
        <v>1</v>
      </c>
    </row>
    <row r="4" spans="1:2" x14ac:dyDescent="0.35">
      <c r="A4" s="2" t="s">
        <v>2</v>
      </c>
      <c r="B4" s="3"/>
    </row>
    <row r="5" spans="1:2" x14ac:dyDescent="0.35">
      <c r="A5" s="4" t="s">
        <v>3</v>
      </c>
      <c r="B5" s="5" t="s">
        <v>4</v>
      </c>
    </row>
    <row r="6" spans="1:2" x14ac:dyDescent="0.35">
      <c r="A6" s="4" t="s">
        <v>5</v>
      </c>
      <c r="B6" s="5" t="s">
        <v>6</v>
      </c>
    </row>
    <row r="7" spans="1:2" x14ac:dyDescent="0.35">
      <c r="A7" s="4" t="s">
        <v>7</v>
      </c>
      <c r="B7" s="5" t="s">
        <v>8</v>
      </c>
    </row>
    <row r="8" spans="1:2" x14ac:dyDescent="0.35">
      <c r="A8" s="4" t="s">
        <v>9</v>
      </c>
      <c r="B8" s="39" t="s">
        <v>266</v>
      </c>
    </row>
    <row r="9" spans="1:2" x14ac:dyDescent="0.35">
      <c r="A9" s="4" t="s">
        <v>10</v>
      </c>
      <c r="B9" s="5" t="s">
        <v>11</v>
      </c>
    </row>
    <row r="10" spans="1:2" x14ac:dyDescent="0.35">
      <c r="A10" s="2" t="s">
        <v>12</v>
      </c>
      <c r="B10" s="3"/>
    </row>
    <row r="11" spans="1:2" x14ac:dyDescent="0.35">
      <c r="A11" s="6" t="s">
        <v>13</v>
      </c>
      <c r="B11" s="5" t="s">
        <v>14</v>
      </c>
    </row>
    <row r="12" spans="1:2" x14ac:dyDescent="0.35">
      <c r="A12" s="4" t="s">
        <v>15</v>
      </c>
      <c r="B12" s="5" t="s">
        <v>16</v>
      </c>
    </row>
    <row r="13" spans="1:2" x14ac:dyDescent="0.35">
      <c r="A13" s="7" t="s">
        <v>17</v>
      </c>
      <c r="B13" s="5" t="s">
        <v>18</v>
      </c>
    </row>
    <row r="14" spans="1:2" x14ac:dyDescent="0.35">
      <c r="A14" s="2" t="s">
        <v>19</v>
      </c>
      <c r="B14" s="3"/>
    </row>
    <row r="15" spans="1:2" ht="37.5" x14ac:dyDescent="0.35">
      <c r="A15" s="4" t="s">
        <v>20</v>
      </c>
      <c r="B15" s="5" t="s">
        <v>21</v>
      </c>
    </row>
    <row r="16" spans="1:2" ht="25" x14ac:dyDescent="0.35">
      <c r="A16" s="4" t="s">
        <v>22</v>
      </c>
      <c r="B16" s="5" t="s">
        <v>23</v>
      </c>
    </row>
    <row r="17" spans="1:2" x14ac:dyDescent="0.35">
      <c r="A17" s="4" t="s">
        <v>24</v>
      </c>
      <c r="B17" s="5" t="s">
        <v>25</v>
      </c>
    </row>
    <row r="18" spans="1:2" x14ac:dyDescent="0.35">
      <c r="A18" s="4" t="s">
        <v>26</v>
      </c>
      <c r="B18" s="5" t="s">
        <v>27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328125" defaultRowHeight="14.5" x14ac:dyDescent="0.35"/>
  <cols>
    <col min="1" max="1" width="32" customWidth="1"/>
    <col min="2" max="2" width="48" customWidth="1"/>
    <col min="3" max="3" width="58" customWidth="1"/>
  </cols>
  <sheetData>
    <row r="1" spans="1:3" ht="18" x14ac:dyDescent="0.4">
      <c r="A1" s="35" t="s">
        <v>255</v>
      </c>
    </row>
    <row r="2" spans="1:3" x14ac:dyDescent="0.35">
      <c r="A2" s="1" t="s">
        <v>28</v>
      </c>
    </row>
    <row r="4" spans="1:3" x14ac:dyDescent="0.35">
      <c r="A4" s="36" t="s">
        <v>29</v>
      </c>
      <c r="B4" s="36" t="s">
        <v>30</v>
      </c>
      <c r="C4" s="36" t="s">
        <v>31</v>
      </c>
    </row>
    <row r="5" spans="1:3" x14ac:dyDescent="0.35">
      <c r="A5" s="8" t="s">
        <v>251</v>
      </c>
      <c r="B5" s="9"/>
      <c r="C5" s="10" t="s">
        <v>32</v>
      </c>
    </row>
    <row r="6" spans="1:3" x14ac:dyDescent="0.35">
      <c r="A6" s="8" t="s">
        <v>252</v>
      </c>
      <c r="B6" s="9"/>
      <c r="C6" s="10" t="s">
        <v>33</v>
      </c>
    </row>
    <row r="7" spans="1:3" x14ac:dyDescent="0.35">
      <c r="A7" s="8" t="s">
        <v>34</v>
      </c>
      <c r="B7" s="9"/>
      <c r="C7" s="10" t="s">
        <v>35</v>
      </c>
    </row>
    <row r="8" spans="1:3" x14ac:dyDescent="0.35">
      <c r="A8" s="8" t="s">
        <v>36</v>
      </c>
      <c r="B8" s="9"/>
      <c r="C8" s="10" t="s">
        <v>37</v>
      </c>
    </row>
    <row r="9" spans="1:3" x14ac:dyDescent="0.35">
      <c r="A9" s="8" t="s">
        <v>256</v>
      </c>
      <c r="B9" s="9"/>
      <c r="C9" s="10" t="s">
        <v>38</v>
      </c>
    </row>
    <row r="10" spans="1:3" x14ac:dyDescent="0.35">
      <c r="A10" s="8" t="s">
        <v>39</v>
      </c>
      <c r="B10" s="9"/>
      <c r="C10" s="10" t="s">
        <v>40</v>
      </c>
    </row>
    <row r="11" spans="1:3" x14ac:dyDescent="0.35">
      <c r="A11" s="8" t="s">
        <v>257</v>
      </c>
      <c r="B11" s="9"/>
      <c r="C11" s="10" t="s">
        <v>41</v>
      </c>
    </row>
    <row r="12" spans="1:3" x14ac:dyDescent="0.35">
      <c r="A12" s="8" t="s">
        <v>42</v>
      </c>
      <c r="B12" s="9"/>
      <c r="C12" s="10" t="s">
        <v>43</v>
      </c>
    </row>
    <row r="13" spans="1:3" x14ac:dyDescent="0.35">
      <c r="A13" s="8" t="s">
        <v>44</v>
      </c>
      <c r="B13" s="9"/>
      <c r="C13" s="10" t="s">
        <v>45</v>
      </c>
    </row>
    <row r="14" spans="1:3" x14ac:dyDescent="0.35">
      <c r="A14" s="8" t="s">
        <v>46</v>
      </c>
      <c r="B14" s="9"/>
      <c r="C14" s="10" t="s">
        <v>47</v>
      </c>
    </row>
    <row r="15" spans="1:3" x14ac:dyDescent="0.35">
      <c r="A15" s="8" t="s">
        <v>48</v>
      </c>
      <c r="B15" s="9"/>
      <c r="C15" s="33" t="s">
        <v>260</v>
      </c>
    </row>
    <row r="16" spans="1:3" x14ac:dyDescent="0.35">
      <c r="A16" s="8" t="s">
        <v>258</v>
      </c>
      <c r="B16" s="9"/>
      <c r="C16" s="10" t="s">
        <v>49</v>
      </c>
    </row>
    <row r="17" spans="1:3" x14ac:dyDescent="0.35">
      <c r="A17" s="8" t="s">
        <v>259</v>
      </c>
      <c r="B17" s="9"/>
      <c r="C17" s="10" t="s">
        <v>50</v>
      </c>
    </row>
    <row r="20" spans="1:3" x14ac:dyDescent="0.35">
      <c r="A20" s="32" t="s">
        <v>253</v>
      </c>
      <c r="B20" t="s">
        <v>254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showGridLines="0" zoomScaleNormal="100" workbookViewId="0">
      <pane ySplit="4" topLeftCell="A31" activePane="bottomLeft" state="frozen"/>
      <selection pane="bottomLeft" activeCell="A45" sqref="A45"/>
    </sheetView>
  </sheetViews>
  <sheetFormatPr defaultColWidth="8.6328125" defaultRowHeight="14.5" x14ac:dyDescent="0.35"/>
  <cols>
    <col min="1" max="1" width="56" customWidth="1"/>
    <col min="2" max="2" width="20" customWidth="1"/>
    <col min="3" max="3" width="62" customWidth="1"/>
  </cols>
  <sheetData>
    <row r="1" spans="1:3" ht="18" x14ac:dyDescent="0.4">
      <c r="A1" s="35" t="s">
        <v>261</v>
      </c>
    </row>
    <row r="2" spans="1:3" x14ac:dyDescent="0.35">
      <c r="A2" s="1" t="s">
        <v>51</v>
      </c>
    </row>
    <row r="4" spans="1:3" x14ac:dyDescent="0.35">
      <c r="A4" s="36" t="s">
        <v>52</v>
      </c>
      <c r="B4" s="36" t="s">
        <v>53</v>
      </c>
      <c r="C4" s="36" t="s">
        <v>54</v>
      </c>
    </row>
    <row r="5" spans="1:3" x14ac:dyDescent="0.35">
      <c r="A5" s="11" t="s">
        <v>55</v>
      </c>
      <c r="B5" s="12">
        <v>3000</v>
      </c>
      <c r="C5" s="13" t="s">
        <v>56</v>
      </c>
    </row>
    <row r="6" spans="1:3" x14ac:dyDescent="0.35">
      <c r="A6" s="11" t="s">
        <v>57</v>
      </c>
      <c r="B6" s="14">
        <v>2</v>
      </c>
      <c r="C6" s="13" t="s">
        <v>58</v>
      </c>
    </row>
    <row r="7" spans="1:3" x14ac:dyDescent="0.35">
      <c r="A7" s="11" t="s">
        <v>59</v>
      </c>
      <c r="B7" s="12">
        <v>600</v>
      </c>
      <c r="C7" s="13" t="s">
        <v>60</v>
      </c>
    </row>
    <row r="8" spans="1:3" x14ac:dyDescent="0.35">
      <c r="A8" s="11" t="s">
        <v>61</v>
      </c>
      <c r="B8" s="12">
        <v>1500</v>
      </c>
      <c r="C8" s="13" t="s">
        <v>62</v>
      </c>
    </row>
    <row r="9" spans="1:3" x14ac:dyDescent="0.35">
      <c r="A9" s="11" t="s">
        <v>63</v>
      </c>
      <c r="B9" s="14">
        <v>1</v>
      </c>
      <c r="C9" s="13" t="s">
        <v>64</v>
      </c>
    </row>
    <row r="10" spans="1:3" x14ac:dyDescent="0.35">
      <c r="A10" s="11" t="s">
        <v>65</v>
      </c>
      <c r="B10" s="12">
        <v>1000</v>
      </c>
      <c r="C10" s="13" t="s">
        <v>66</v>
      </c>
    </row>
    <row r="11" spans="1:3" x14ac:dyDescent="0.35">
      <c r="A11" s="11" t="s">
        <v>67</v>
      </c>
      <c r="B11" s="15">
        <v>586.33000000000004</v>
      </c>
      <c r="C11" s="13" t="s">
        <v>68</v>
      </c>
    </row>
    <row r="12" spans="1:3" x14ac:dyDescent="0.35">
      <c r="A12" s="11" t="s">
        <v>69</v>
      </c>
      <c r="B12" s="15">
        <v>356.65</v>
      </c>
      <c r="C12" s="13" t="s">
        <v>68</v>
      </c>
    </row>
    <row r="13" spans="1:3" x14ac:dyDescent="0.35">
      <c r="A13" s="11" t="s">
        <v>70</v>
      </c>
      <c r="B13" s="16">
        <f>B12</f>
        <v>356.65</v>
      </c>
      <c r="C13" s="13" t="s">
        <v>71</v>
      </c>
    </row>
    <row r="14" spans="1:3" x14ac:dyDescent="0.35">
      <c r="A14" s="11" t="s">
        <v>72</v>
      </c>
      <c r="B14" s="17">
        <v>0.11</v>
      </c>
      <c r="C14" s="13" t="s">
        <v>73</v>
      </c>
    </row>
    <row r="15" spans="1:3" x14ac:dyDescent="0.35">
      <c r="A15" s="11" t="s">
        <v>74</v>
      </c>
      <c r="B15" s="18">
        <v>3000000</v>
      </c>
      <c r="C15" s="13" t="s">
        <v>75</v>
      </c>
    </row>
    <row r="16" spans="1:3" x14ac:dyDescent="0.35">
      <c r="A16" s="11" t="s">
        <v>76</v>
      </c>
      <c r="B16" s="18">
        <v>1000000</v>
      </c>
      <c r="C16" s="13" t="s">
        <v>75</v>
      </c>
    </row>
    <row r="17" spans="1:3" x14ac:dyDescent="0.35">
      <c r="A17" s="11" t="s">
        <v>77</v>
      </c>
      <c r="B17" s="18">
        <v>0</v>
      </c>
      <c r="C17" s="13" t="s">
        <v>78</v>
      </c>
    </row>
    <row r="18" spans="1:3" x14ac:dyDescent="0.35">
      <c r="A18" s="11" t="s">
        <v>79</v>
      </c>
      <c r="B18" s="17">
        <v>0.1</v>
      </c>
      <c r="C18" s="13" t="s">
        <v>80</v>
      </c>
    </row>
    <row r="19" spans="1:3" x14ac:dyDescent="0.35">
      <c r="A19" s="11" t="s">
        <v>81</v>
      </c>
      <c r="B19" s="18">
        <v>250000</v>
      </c>
      <c r="C19" s="13" t="s">
        <v>75</v>
      </c>
    </row>
    <row r="20" spans="1:3" x14ac:dyDescent="0.35">
      <c r="A20" s="11" t="s">
        <v>82</v>
      </c>
      <c r="B20" s="17">
        <v>0.35</v>
      </c>
      <c r="C20" s="13" t="s">
        <v>75</v>
      </c>
    </row>
    <row r="21" spans="1:3" x14ac:dyDescent="0.35">
      <c r="A21" s="11" t="s">
        <v>83</v>
      </c>
      <c r="B21" s="17">
        <v>0.03</v>
      </c>
      <c r="C21" s="13" t="s">
        <v>84</v>
      </c>
    </row>
    <row r="23" spans="1:3" x14ac:dyDescent="0.35">
      <c r="A23" s="36" t="s">
        <v>85</v>
      </c>
      <c r="B23" s="36" t="s">
        <v>53</v>
      </c>
      <c r="C23" s="36" t="s">
        <v>86</v>
      </c>
    </row>
    <row r="24" spans="1:3" x14ac:dyDescent="0.35">
      <c r="A24" s="11" t="s">
        <v>87</v>
      </c>
      <c r="B24" s="19">
        <f>B5*B6</f>
        <v>6000</v>
      </c>
      <c r="C24" s="34" t="s">
        <v>88</v>
      </c>
    </row>
    <row r="25" spans="1:3" x14ac:dyDescent="0.35">
      <c r="A25" s="11" t="s">
        <v>89</v>
      </c>
      <c r="B25" s="20">
        <f>B24*B11</f>
        <v>3517980.0000000005</v>
      </c>
      <c r="C25" s="34" t="s">
        <v>90</v>
      </c>
    </row>
    <row r="26" spans="1:3" x14ac:dyDescent="0.35">
      <c r="A26" s="11" t="s">
        <v>91</v>
      </c>
      <c r="B26" s="20">
        <f>B7*B12</f>
        <v>213990</v>
      </c>
      <c r="C26" s="34" t="s">
        <v>92</v>
      </c>
    </row>
    <row r="27" spans="1:3" x14ac:dyDescent="0.35">
      <c r="A27" s="11" t="s">
        <v>93</v>
      </c>
      <c r="B27" s="19">
        <f>MAX(0,B8-B9*B10)</f>
        <v>500</v>
      </c>
      <c r="C27" s="34" t="s">
        <v>94</v>
      </c>
    </row>
    <row r="28" spans="1:3" x14ac:dyDescent="0.35">
      <c r="A28" s="11" t="s">
        <v>95</v>
      </c>
      <c r="B28" s="20">
        <f>B27*B13</f>
        <v>178325</v>
      </c>
      <c r="C28" s="34" t="s">
        <v>96</v>
      </c>
    </row>
    <row r="29" spans="1:3" x14ac:dyDescent="0.35">
      <c r="A29" s="11" t="s">
        <v>97</v>
      </c>
      <c r="B29" s="20">
        <f>B25+B26+B28</f>
        <v>3910295.0000000005</v>
      </c>
      <c r="C29" s="34" t="s">
        <v>98</v>
      </c>
    </row>
    <row r="30" spans="1:3" x14ac:dyDescent="0.35">
      <c r="A30" s="11" t="s">
        <v>72</v>
      </c>
      <c r="B30" s="20">
        <f>B29*B14</f>
        <v>430132.45000000007</v>
      </c>
      <c r="C30" s="34" t="s">
        <v>99</v>
      </c>
    </row>
    <row r="31" spans="1:3" x14ac:dyDescent="0.35">
      <c r="A31" s="11" t="s">
        <v>100</v>
      </c>
      <c r="B31" s="20">
        <f>B29+B30+B15+B16+B17</f>
        <v>8340427.4500000002</v>
      </c>
      <c r="C31" s="34" t="s">
        <v>101</v>
      </c>
    </row>
    <row r="32" spans="1:3" x14ac:dyDescent="0.35">
      <c r="A32" s="11" t="s">
        <v>79</v>
      </c>
      <c r="B32" s="20">
        <f>B31*B18</f>
        <v>834042.74500000011</v>
      </c>
      <c r="C32" s="34" t="s">
        <v>102</v>
      </c>
    </row>
    <row r="33" spans="1:3" x14ac:dyDescent="0.35">
      <c r="A33" s="21" t="s">
        <v>103</v>
      </c>
      <c r="B33" s="22">
        <f>B31+B32</f>
        <v>9174470.1950000003</v>
      </c>
      <c r="C33" s="34" t="s">
        <v>104</v>
      </c>
    </row>
    <row r="34" spans="1:3" x14ac:dyDescent="0.35">
      <c r="A34" s="11" t="s">
        <v>105</v>
      </c>
      <c r="B34" s="20">
        <f>B19*B20</f>
        <v>87500</v>
      </c>
      <c r="C34" s="34" t="s">
        <v>106</v>
      </c>
    </row>
    <row r="35" spans="1:3" x14ac:dyDescent="0.35">
      <c r="A35" s="11" t="s">
        <v>107</v>
      </c>
      <c r="B35" s="19">
        <f>IFERROR(ROUNDUP(B33/B34,0),0)</f>
        <v>105</v>
      </c>
      <c r="C35" s="34" t="s">
        <v>108</v>
      </c>
    </row>
    <row r="36" spans="1:3" x14ac:dyDescent="0.35">
      <c r="A36" s="11" t="s">
        <v>109</v>
      </c>
      <c r="B36" s="23">
        <f>IFERROR(B35/B24,0)</f>
        <v>1.7500000000000002E-2</v>
      </c>
      <c r="C36" s="34" t="s">
        <v>110</v>
      </c>
    </row>
    <row r="37" spans="1:3" x14ac:dyDescent="0.35">
      <c r="A37" s="11" t="s">
        <v>111</v>
      </c>
      <c r="B37" s="19">
        <f>B24*B21</f>
        <v>180</v>
      </c>
      <c r="C37" s="34" t="s">
        <v>112</v>
      </c>
    </row>
    <row r="38" spans="1:3" x14ac:dyDescent="0.35">
      <c r="A38" s="11" t="s">
        <v>113</v>
      </c>
      <c r="B38" s="20">
        <f>B37*B34-B33</f>
        <v>6575529.8049999997</v>
      </c>
      <c r="C38" s="34" t="s">
        <v>114</v>
      </c>
    </row>
    <row r="39" spans="1:3" x14ac:dyDescent="0.35">
      <c r="A39" s="11" t="s">
        <v>115</v>
      </c>
      <c r="B39" s="24">
        <f>IFERROR(B37*B19/B33,0)</f>
        <v>4.9049153840539557</v>
      </c>
      <c r="C39" s="34" t="s">
        <v>116</v>
      </c>
    </row>
    <row r="40" spans="1:3" x14ac:dyDescent="0.35">
      <c r="A40" s="11" t="s">
        <v>117</v>
      </c>
      <c r="B40" s="20">
        <f>IFERROR(B33/B37,0)</f>
        <v>50969.27886111111</v>
      </c>
      <c r="C40" s="34" t="s">
        <v>118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showGridLines="0" zoomScaleNormal="100" workbookViewId="0">
      <pane ySplit="3" topLeftCell="A4" activePane="bottomLeft" state="frozen"/>
      <selection pane="bottomLeft" activeCell="B18" sqref="B18"/>
    </sheetView>
  </sheetViews>
  <sheetFormatPr defaultColWidth="8.6328125" defaultRowHeight="14.5" x14ac:dyDescent="0.35"/>
  <cols>
    <col min="1" max="1" width="16" customWidth="1"/>
    <col min="2" max="2" width="62" customWidth="1"/>
    <col min="3" max="3" width="40" customWidth="1"/>
    <col min="4" max="4" width="22" customWidth="1"/>
    <col min="5" max="5" width="14" customWidth="1"/>
  </cols>
  <sheetData>
    <row r="1" spans="1:5" ht="18" x14ac:dyDescent="0.4">
      <c r="A1" s="35" t="s">
        <v>262</v>
      </c>
    </row>
    <row r="3" spans="1:5" x14ac:dyDescent="0.35">
      <c r="A3" s="36" t="s">
        <v>119</v>
      </c>
      <c r="B3" s="36" t="s">
        <v>120</v>
      </c>
      <c r="C3" s="36" t="s">
        <v>121</v>
      </c>
      <c r="D3" s="36" t="s">
        <v>122</v>
      </c>
      <c r="E3" s="36" t="s">
        <v>123</v>
      </c>
    </row>
    <row r="4" spans="1:5" x14ac:dyDescent="0.35">
      <c r="A4" s="11" t="s">
        <v>124</v>
      </c>
      <c r="B4" s="11" t="s">
        <v>125</v>
      </c>
      <c r="C4" s="11" t="s">
        <v>126</v>
      </c>
      <c r="D4" s="11" t="s">
        <v>127</v>
      </c>
      <c r="E4" s="9" t="s">
        <v>128</v>
      </c>
    </row>
    <row r="5" spans="1:5" x14ac:dyDescent="0.35">
      <c r="A5" s="11" t="s">
        <v>129</v>
      </c>
      <c r="B5" s="11" t="s">
        <v>130</v>
      </c>
      <c r="C5" s="11" t="s">
        <v>131</v>
      </c>
      <c r="D5" s="11" t="s">
        <v>132</v>
      </c>
      <c r="E5" s="9" t="s">
        <v>128</v>
      </c>
    </row>
    <row r="6" spans="1:5" x14ac:dyDescent="0.35">
      <c r="A6" s="11" t="s">
        <v>133</v>
      </c>
      <c r="B6" s="11" t="s">
        <v>134</v>
      </c>
      <c r="C6" s="11" t="s">
        <v>135</v>
      </c>
      <c r="D6" s="11" t="s">
        <v>127</v>
      </c>
      <c r="E6" s="9" t="s">
        <v>128</v>
      </c>
    </row>
    <row r="7" spans="1:5" x14ac:dyDescent="0.35">
      <c r="A7" s="11" t="s">
        <v>136</v>
      </c>
      <c r="B7" s="11" t="s">
        <v>137</v>
      </c>
      <c r="C7" s="11" t="s">
        <v>138</v>
      </c>
      <c r="D7" s="11" t="s">
        <v>127</v>
      </c>
      <c r="E7" s="9" t="s">
        <v>128</v>
      </c>
    </row>
    <row r="8" spans="1:5" x14ac:dyDescent="0.35">
      <c r="A8" s="11" t="s">
        <v>139</v>
      </c>
      <c r="B8" s="11" t="s">
        <v>140</v>
      </c>
      <c r="C8" s="11" t="s">
        <v>141</v>
      </c>
      <c r="D8" s="11" t="s">
        <v>127</v>
      </c>
      <c r="E8" s="9" t="s">
        <v>128</v>
      </c>
    </row>
    <row r="9" spans="1:5" x14ac:dyDescent="0.35">
      <c r="A9" s="11" t="s">
        <v>142</v>
      </c>
      <c r="B9" s="11" t="s">
        <v>143</v>
      </c>
      <c r="C9" s="11" t="s">
        <v>144</v>
      </c>
      <c r="D9" s="11" t="s">
        <v>145</v>
      </c>
      <c r="E9" s="9" t="s">
        <v>128</v>
      </c>
    </row>
    <row r="10" spans="1:5" x14ac:dyDescent="0.35">
      <c r="A10" s="11" t="s">
        <v>146</v>
      </c>
      <c r="B10" s="11" t="s">
        <v>147</v>
      </c>
      <c r="C10" s="11" t="s">
        <v>148</v>
      </c>
      <c r="D10" s="11" t="s">
        <v>149</v>
      </c>
      <c r="E10" s="9" t="s">
        <v>128</v>
      </c>
    </row>
    <row r="11" spans="1:5" x14ac:dyDescent="0.35">
      <c r="A11" s="11" t="s">
        <v>150</v>
      </c>
      <c r="B11" s="11" t="s">
        <v>151</v>
      </c>
      <c r="C11" s="11" t="s">
        <v>152</v>
      </c>
      <c r="D11" s="11" t="s">
        <v>127</v>
      </c>
      <c r="E11" s="9" t="s">
        <v>128</v>
      </c>
    </row>
    <row r="12" spans="1:5" x14ac:dyDescent="0.35">
      <c r="A12" s="11" t="s">
        <v>153</v>
      </c>
      <c r="B12" s="11" t="s">
        <v>154</v>
      </c>
      <c r="C12" s="11" t="s">
        <v>155</v>
      </c>
      <c r="D12" s="11" t="s">
        <v>156</v>
      </c>
      <c r="E12" s="9" t="s">
        <v>128</v>
      </c>
    </row>
    <row r="13" spans="1:5" x14ac:dyDescent="0.35">
      <c r="A13" s="11" t="s">
        <v>157</v>
      </c>
      <c r="B13" s="11" t="s">
        <v>158</v>
      </c>
      <c r="C13" s="11" t="s">
        <v>159</v>
      </c>
      <c r="D13" s="11" t="s">
        <v>127</v>
      </c>
      <c r="E13" s="9" t="s">
        <v>128</v>
      </c>
    </row>
    <row r="14" spans="1:5" x14ac:dyDescent="0.35">
      <c r="A14" s="11" t="s">
        <v>160</v>
      </c>
      <c r="B14" s="11" t="s">
        <v>161</v>
      </c>
      <c r="C14" s="11" t="s">
        <v>162</v>
      </c>
      <c r="D14" s="11" t="s">
        <v>163</v>
      </c>
      <c r="E14" s="9" t="s">
        <v>128</v>
      </c>
    </row>
  </sheetData>
  <dataValidations count="1">
    <dataValidation type="list" allowBlank="1" sqref="E4:E14" xr:uid="{00000000-0002-0000-0300-000000000000}">
      <formula1>"Belum,Berjalan,Selesai"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showGridLines="0" zoomScaleNormal="100" workbookViewId="0">
      <pane ySplit="4" topLeftCell="A5" activePane="bottomLeft" state="frozen"/>
      <selection pane="bottomLeft" activeCell="C3" sqref="C3"/>
    </sheetView>
  </sheetViews>
  <sheetFormatPr defaultColWidth="8.6328125" defaultRowHeight="14.5" x14ac:dyDescent="0.35"/>
  <cols>
    <col min="1" max="1" width="6" customWidth="1"/>
    <col min="2" max="2" width="30" customWidth="1"/>
    <col min="3" max="3" width="26" customWidth="1"/>
    <col min="4" max="4" width="88" customWidth="1"/>
    <col min="5" max="5" width="26" customWidth="1"/>
  </cols>
  <sheetData>
    <row r="1" spans="1:5" ht="18" x14ac:dyDescent="0.4">
      <c r="A1" s="35" t="s">
        <v>164</v>
      </c>
    </row>
    <row r="2" spans="1:5" x14ac:dyDescent="0.35">
      <c r="A2" s="1" t="s">
        <v>165</v>
      </c>
    </row>
    <row r="4" spans="1:5" x14ac:dyDescent="0.35">
      <c r="A4" s="36" t="s">
        <v>166</v>
      </c>
      <c r="B4" s="36" t="s">
        <v>167</v>
      </c>
      <c r="C4" s="36" t="s">
        <v>168</v>
      </c>
      <c r="D4" s="36" t="s">
        <v>169</v>
      </c>
      <c r="E4" s="36" t="s">
        <v>170</v>
      </c>
    </row>
    <row r="5" spans="1:5" ht="61.5" customHeight="1" x14ac:dyDescent="0.35">
      <c r="A5" s="11" t="s">
        <v>171</v>
      </c>
      <c r="B5" s="11" t="s">
        <v>172</v>
      </c>
      <c r="C5" s="11" t="s">
        <v>173</v>
      </c>
      <c r="D5" s="11" t="s">
        <v>174</v>
      </c>
      <c r="E5" s="11" t="s">
        <v>175</v>
      </c>
    </row>
    <row r="6" spans="1:5" ht="61.5" customHeight="1" x14ac:dyDescent="0.35">
      <c r="A6" s="11" t="s">
        <v>176</v>
      </c>
      <c r="B6" s="11" t="s">
        <v>177</v>
      </c>
      <c r="C6" s="11" t="s">
        <v>178</v>
      </c>
      <c r="D6" s="11" t="s">
        <v>179</v>
      </c>
      <c r="E6" s="11" t="s">
        <v>180</v>
      </c>
    </row>
    <row r="7" spans="1:5" ht="61.5" customHeight="1" x14ac:dyDescent="0.35">
      <c r="A7" s="11" t="s">
        <v>181</v>
      </c>
      <c r="B7" s="37" t="s">
        <v>263</v>
      </c>
      <c r="C7" s="11" t="s">
        <v>127</v>
      </c>
      <c r="D7" s="11" t="s">
        <v>182</v>
      </c>
      <c r="E7" s="11" t="s">
        <v>183</v>
      </c>
    </row>
    <row r="8" spans="1:5" ht="61.5" customHeight="1" x14ac:dyDescent="0.35">
      <c r="A8" s="11" t="s">
        <v>184</v>
      </c>
      <c r="B8" s="37" t="s">
        <v>264</v>
      </c>
      <c r="C8" s="11" t="s">
        <v>127</v>
      </c>
      <c r="D8" s="11" t="s">
        <v>185</v>
      </c>
      <c r="E8" s="11" t="s">
        <v>186</v>
      </c>
    </row>
    <row r="9" spans="1:5" ht="61.5" customHeight="1" x14ac:dyDescent="0.35">
      <c r="A9" s="11" t="s">
        <v>187</v>
      </c>
      <c r="B9" s="11" t="s">
        <v>188</v>
      </c>
      <c r="C9" s="11" t="s">
        <v>127</v>
      </c>
      <c r="D9" s="11" t="s">
        <v>189</v>
      </c>
      <c r="E9" s="11" t="s">
        <v>190</v>
      </c>
    </row>
    <row r="10" spans="1:5" ht="61.5" customHeight="1" x14ac:dyDescent="0.35">
      <c r="A10" s="11" t="s">
        <v>191</v>
      </c>
      <c r="B10" s="11" t="s">
        <v>192</v>
      </c>
      <c r="C10" s="11" t="s">
        <v>193</v>
      </c>
      <c r="D10" s="11" t="s">
        <v>194</v>
      </c>
      <c r="E10" s="11" t="s">
        <v>195</v>
      </c>
    </row>
    <row r="11" spans="1:5" ht="61.5" customHeight="1" x14ac:dyDescent="0.35">
      <c r="A11" s="11" t="s">
        <v>196</v>
      </c>
      <c r="B11" s="11" t="s">
        <v>197</v>
      </c>
      <c r="C11" s="11" t="s">
        <v>173</v>
      </c>
      <c r="D11" s="11" t="s">
        <v>198</v>
      </c>
      <c r="E11" s="11" t="s">
        <v>199</v>
      </c>
    </row>
    <row r="12" spans="1:5" ht="61.5" customHeight="1" x14ac:dyDescent="0.35">
      <c r="A12" s="11" t="s">
        <v>200</v>
      </c>
      <c r="B12" s="11" t="s">
        <v>201</v>
      </c>
      <c r="C12" s="11" t="s">
        <v>178</v>
      </c>
      <c r="D12" s="11" t="s">
        <v>202</v>
      </c>
      <c r="E12" s="11" t="s">
        <v>203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showGridLines="0" zoomScaleNormal="100" workbookViewId="0">
      <pane xSplit="1" ySplit="4" topLeftCell="B10" activePane="bottomRight" state="frozen"/>
      <selection pane="topRight" activeCell="B1" sqref="B1"/>
      <selection pane="bottomLeft" activeCell="A5" sqref="A5"/>
      <selection pane="bottomRight" activeCell="A24" sqref="A24"/>
    </sheetView>
  </sheetViews>
  <sheetFormatPr defaultColWidth="8.6328125" defaultRowHeight="14.5" x14ac:dyDescent="0.35"/>
  <cols>
    <col min="1" max="1" width="26" customWidth="1"/>
    <col min="2" max="7" width="16" customWidth="1"/>
    <col min="8" max="8" width="20" customWidth="1"/>
  </cols>
  <sheetData>
    <row r="1" spans="1:8" ht="18" x14ac:dyDescent="0.4">
      <c r="A1" s="35" t="s">
        <v>204</v>
      </c>
    </row>
    <row r="2" spans="1:8" x14ac:dyDescent="0.35">
      <c r="A2" s="1" t="s">
        <v>205</v>
      </c>
    </row>
    <row r="4" spans="1:8" x14ac:dyDescent="0.35">
      <c r="A4" s="36" t="s">
        <v>206</v>
      </c>
      <c r="B4" s="36" t="s">
        <v>207</v>
      </c>
      <c r="C4" s="36" t="s">
        <v>208</v>
      </c>
      <c r="D4" s="36" t="s">
        <v>209</v>
      </c>
      <c r="E4" s="36" t="s">
        <v>210</v>
      </c>
      <c r="F4" s="36" t="s">
        <v>211</v>
      </c>
      <c r="G4" s="36" t="s">
        <v>212</v>
      </c>
    </row>
    <row r="5" spans="1:8" x14ac:dyDescent="0.35">
      <c r="A5" s="8" t="s">
        <v>213</v>
      </c>
      <c r="B5" s="25">
        <v>1500</v>
      </c>
      <c r="C5" s="12"/>
      <c r="D5" s="12"/>
      <c r="E5" s="12"/>
      <c r="F5" s="12"/>
      <c r="G5" s="19">
        <f t="shared" ref="G5:G12" si="0">SUM(C5:F5)</f>
        <v>0</v>
      </c>
    </row>
    <row r="6" spans="1:8" x14ac:dyDescent="0.35">
      <c r="A6" s="8" t="s">
        <v>214</v>
      </c>
      <c r="B6" s="25">
        <v>975</v>
      </c>
      <c r="C6" s="12"/>
      <c r="D6" s="12"/>
      <c r="E6" s="12"/>
      <c r="F6" s="12"/>
      <c r="G6" s="19">
        <f t="shared" si="0"/>
        <v>0</v>
      </c>
    </row>
    <row r="7" spans="1:8" x14ac:dyDescent="0.35">
      <c r="A7" s="38" t="s">
        <v>265</v>
      </c>
      <c r="B7" s="25">
        <v>120</v>
      </c>
      <c r="C7" s="12"/>
      <c r="D7" s="12"/>
      <c r="E7" s="12"/>
      <c r="F7" s="12"/>
      <c r="G7" s="19">
        <f t="shared" si="0"/>
        <v>0</v>
      </c>
    </row>
    <row r="8" spans="1:8" x14ac:dyDescent="0.35">
      <c r="A8" s="8" t="s">
        <v>215</v>
      </c>
      <c r="B8" s="25">
        <v>75</v>
      </c>
      <c r="C8" s="12"/>
      <c r="D8" s="12"/>
      <c r="E8" s="12"/>
      <c r="F8" s="12"/>
      <c r="G8" s="19">
        <f t="shared" si="0"/>
        <v>0</v>
      </c>
    </row>
    <row r="9" spans="1:8" x14ac:dyDescent="0.35">
      <c r="A9" s="8" t="s">
        <v>216</v>
      </c>
      <c r="B9" s="25">
        <v>45</v>
      </c>
      <c r="C9" s="12"/>
      <c r="D9" s="12"/>
      <c r="E9" s="12"/>
      <c r="F9" s="12"/>
      <c r="G9" s="19">
        <f t="shared" si="0"/>
        <v>0</v>
      </c>
    </row>
    <row r="10" spans="1:8" x14ac:dyDescent="0.35">
      <c r="A10" s="38" t="s">
        <v>217</v>
      </c>
      <c r="B10" s="25">
        <v>9</v>
      </c>
      <c r="C10" s="12"/>
      <c r="D10" s="12"/>
      <c r="E10" s="12"/>
      <c r="F10" s="12"/>
      <c r="G10" s="19">
        <f t="shared" si="0"/>
        <v>0</v>
      </c>
    </row>
    <row r="11" spans="1:8" x14ac:dyDescent="0.35">
      <c r="A11" s="8" t="s">
        <v>218</v>
      </c>
      <c r="B11" s="26">
        <v>11250000</v>
      </c>
      <c r="C11" s="18"/>
      <c r="D11" s="18"/>
      <c r="E11" s="18"/>
      <c r="F11" s="18"/>
      <c r="G11" s="20">
        <f t="shared" si="0"/>
        <v>0</v>
      </c>
    </row>
    <row r="12" spans="1:8" x14ac:dyDescent="0.35">
      <c r="A12" s="8" t="s">
        <v>219</v>
      </c>
      <c r="B12" s="26">
        <v>2300000</v>
      </c>
      <c r="C12" s="18"/>
      <c r="D12" s="18"/>
      <c r="E12" s="18"/>
      <c r="F12" s="18"/>
      <c r="G12" s="20">
        <f t="shared" si="0"/>
        <v>0</v>
      </c>
    </row>
    <row r="14" spans="1:8" x14ac:dyDescent="0.35">
      <c r="A14" s="36" t="s">
        <v>220</v>
      </c>
      <c r="B14" s="36" t="s">
        <v>207</v>
      </c>
      <c r="C14" s="36" t="s">
        <v>208</v>
      </c>
      <c r="D14" s="36" t="s">
        <v>209</v>
      </c>
      <c r="E14" s="36" t="s">
        <v>210</v>
      </c>
      <c r="F14" s="36" t="s">
        <v>211</v>
      </c>
      <c r="G14" s="36" t="s">
        <v>212</v>
      </c>
      <c r="H14" s="36" t="s">
        <v>221</v>
      </c>
    </row>
    <row r="15" spans="1:8" x14ac:dyDescent="0.35">
      <c r="A15" s="8" t="s">
        <v>222</v>
      </c>
      <c r="B15" s="27">
        <f t="shared" ref="B15:G15" si="1">IFERROR(B6/B5,"")</f>
        <v>0.65</v>
      </c>
      <c r="C15" s="23" t="str">
        <f t="shared" si="1"/>
        <v/>
      </c>
      <c r="D15" s="23" t="str">
        <f t="shared" si="1"/>
        <v/>
      </c>
      <c r="E15" s="23" t="str">
        <f t="shared" si="1"/>
        <v/>
      </c>
      <c r="F15" s="23" t="str">
        <f t="shared" si="1"/>
        <v/>
      </c>
      <c r="G15" s="23" t="str">
        <f t="shared" si="1"/>
        <v/>
      </c>
      <c r="H15" s="13" t="s">
        <v>223</v>
      </c>
    </row>
    <row r="16" spans="1:8" x14ac:dyDescent="0.35">
      <c r="A16" s="8" t="s">
        <v>224</v>
      </c>
      <c r="B16" s="27">
        <f t="shared" ref="B16:G16" si="2">IFERROR(B7/B5,"")</f>
        <v>0.08</v>
      </c>
      <c r="C16" s="23" t="str">
        <f t="shared" si="2"/>
        <v/>
      </c>
      <c r="D16" s="23" t="str">
        <f t="shared" si="2"/>
        <v/>
      </c>
      <c r="E16" s="23" t="str">
        <f t="shared" si="2"/>
        <v/>
      </c>
      <c r="F16" s="23" t="str">
        <f t="shared" si="2"/>
        <v/>
      </c>
      <c r="G16" s="23" t="str">
        <f t="shared" si="2"/>
        <v/>
      </c>
      <c r="H16" s="13" t="s">
        <v>225</v>
      </c>
    </row>
    <row r="17" spans="1:8" x14ac:dyDescent="0.35">
      <c r="A17" s="8" t="s">
        <v>175</v>
      </c>
      <c r="B17" s="27">
        <f t="shared" ref="B17:G17" si="3">IFERROR(B8/B5,"")</f>
        <v>0.05</v>
      </c>
      <c r="C17" s="23" t="str">
        <f t="shared" si="3"/>
        <v/>
      </c>
      <c r="D17" s="23" t="str">
        <f t="shared" si="3"/>
        <v/>
      </c>
      <c r="E17" s="23" t="str">
        <f t="shared" si="3"/>
        <v/>
      </c>
      <c r="F17" s="23" t="str">
        <f t="shared" si="3"/>
        <v/>
      </c>
      <c r="G17" s="23" t="str">
        <f t="shared" si="3"/>
        <v/>
      </c>
      <c r="H17" s="13" t="s">
        <v>226</v>
      </c>
    </row>
    <row r="18" spans="1:8" x14ac:dyDescent="0.35">
      <c r="A18" s="8" t="s">
        <v>227</v>
      </c>
      <c r="B18" s="27">
        <f t="shared" ref="B18:G18" si="4">IFERROR(B9/B5,"")</f>
        <v>0.03</v>
      </c>
      <c r="C18" s="23" t="str">
        <f t="shared" si="4"/>
        <v/>
      </c>
      <c r="D18" s="23" t="str">
        <f t="shared" si="4"/>
        <v/>
      </c>
      <c r="E18" s="23" t="str">
        <f t="shared" si="4"/>
        <v/>
      </c>
      <c r="F18" s="23" t="str">
        <f t="shared" si="4"/>
        <v/>
      </c>
      <c r="G18" s="23" t="str">
        <f t="shared" si="4"/>
        <v/>
      </c>
      <c r="H18" s="13" t="s">
        <v>228</v>
      </c>
    </row>
    <row r="19" spans="1:8" x14ac:dyDescent="0.35">
      <c r="A19" s="8" t="s">
        <v>229</v>
      </c>
      <c r="B19" s="28">
        <f t="shared" ref="B19:G19" si="5">IFERROR(B10/B5,"")</f>
        <v>6.0000000000000001E-3</v>
      </c>
      <c r="C19" s="29" t="str">
        <f t="shared" si="5"/>
        <v/>
      </c>
      <c r="D19" s="29" t="str">
        <f t="shared" si="5"/>
        <v/>
      </c>
      <c r="E19" s="29" t="str">
        <f t="shared" si="5"/>
        <v/>
      </c>
      <c r="F19" s="29" t="str">
        <f t="shared" si="5"/>
        <v/>
      </c>
      <c r="G19" s="29" t="str">
        <f t="shared" si="5"/>
        <v/>
      </c>
      <c r="H19" s="13" t="s">
        <v>230</v>
      </c>
    </row>
    <row r="20" spans="1:8" x14ac:dyDescent="0.35">
      <c r="A20" s="8" t="s">
        <v>117</v>
      </c>
      <c r="B20" s="26">
        <f t="shared" ref="B20:G20" si="6">IFERROR(B12/B9,"")</f>
        <v>51111.111111111109</v>
      </c>
      <c r="C20" s="20" t="str">
        <f t="shared" si="6"/>
        <v/>
      </c>
      <c r="D20" s="20" t="str">
        <f t="shared" si="6"/>
        <v/>
      </c>
      <c r="E20" s="20" t="str">
        <f t="shared" si="6"/>
        <v/>
      </c>
      <c r="F20" s="20" t="str">
        <f t="shared" si="6"/>
        <v/>
      </c>
      <c r="G20" s="20" t="str">
        <f t="shared" si="6"/>
        <v/>
      </c>
      <c r="H20" s="13" t="s">
        <v>231</v>
      </c>
    </row>
    <row r="21" spans="1:8" x14ac:dyDescent="0.35">
      <c r="A21" s="8" t="s">
        <v>232</v>
      </c>
      <c r="B21" s="30">
        <f t="shared" ref="B21:G21" si="7">IFERROR(B11/B12,"")</f>
        <v>4.8913043478260869</v>
      </c>
      <c r="C21" s="24" t="str">
        <f t="shared" si="7"/>
        <v/>
      </c>
      <c r="D21" s="24" t="str">
        <f t="shared" si="7"/>
        <v/>
      </c>
      <c r="E21" s="24" t="str">
        <f t="shared" si="7"/>
        <v/>
      </c>
      <c r="F21" s="24" t="str">
        <f t="shared" si="7"/>
        <v/>
      </c>
      <c r="G21" s="24" t="str">
        <f t="shared" si="7"/>
        <v/>
      </c>
      <c r="H21" s="13" t="s">
        <v>233</v>
      </c>
    </row>
    <row r="23" spans="1:8" x14ac:dyDescent="0.35">
      <c r="A23" s="1" t="s">
        <v>234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7"/>
  <sheetViews>
    <sheetView showGridLines="0" zoomScaleNormal="100" workbookViewId="0">
      <pane ySplit="4" topLeftCell="A5" activePane="bottomLeft" state="frozen"/>
      <selection pane="bottomLeft" activeCell="A4" sqref="A4:A14"/>
    </sheetView>
  </sheetViews>
  <sheetFormatPr defaultColWidth="8.6328125" defaultRowHeight="14.5" x14ac:dyDescent="0.35"/>
  <cols>
    <col min="1" max="1" width="6" customWidth="1"/>
    <col min="2" max="2" width="88" customWidth="1"/>
    <col min="3" max="3" width="14" customWidth="1"/>
    <col min="4" max="4" width="40" customWidth="1"/>
  </cols>
  <sheetData>
    <row r="1" spans="1:4" ht="18" x14ac:dyDescent="0.4">
      <c r="A1" s="35" t="s">
        <v>235</v>
      </c>
    </row>
    <row r="2" spans="1:4" x14ac:dyDescent="0.35">
      <c r="A2" s="1" t="s">
        <v>236</v>
      </c>
    </row>
    <row r="4" spans="1:4" x14ac:dyDescent="0.35">
      <c r="A4" s="36" t="s">
        <v>237</v>
      </c>
      <c r="B4" s="36" t="s">
        <v>238</v>
      </c>
      <c r="C4" s="36" t="s">
        <v>123</v>
      </c>
      <c r="D4" s="36" t="s">
        <v>54</v>
      </c>
    </row>
    <row r="5" spans="1:4" x14ac:dyDescent="0.35">
      <c r="A5" s="11">
        <v>1</v>
      </c>
      <c r="B5" s="11" t="s">
        <v>239</v>
      </c>
      <c r="C5" s="9" t="s">
        <v>128</v>
      </c>
      <c r="D5" s="9"/>
    </row>
    <row r="6" spans="1:4" x14ac:dyDescent="0.35">
      <c r="A6" s="11">
        <v>2</v>
      </c>
      <c r="B6" s="11" t="s">
        <v>240</v>
      </c>
      <c r="C6" s="9" t="s">
        <v>128</v>
      </c>
      <c r="D6" s="9"/>
    </row>
    <row r="7" spans="1:4" x14ac:dyDescent="0.35">
      <c r="A7" s="11">
        <v>3</v>
      </c>
      <c r="B7" s="11" t="s">
        <v>241</v>
      </c>
      <c r="C7" s="9" t="s">
        <v>128</v>
      </c>
      <c r="D7" s="9"/>
    </row>
    <row r="8" spans="1:4" x14ac:dyDescent="0.35">
      <c r="A8" s="11">
        <v>4</v>
      </c>
      <c r="B8" s="11" t="s">
        <v>242</v>
      </c>
      <c r="C8" s="9" t="s">
        <v>128</v>
      </c>
      <c r="D8" s="9"/>
    </row>
    <row r="9" spans="1:4" x14ac:dyDescent="0.35">
      <c r="A9" s="11">
        <v>5</v>
      </c>
      <c r="B9" s="11" t="s">
        <v>243</v>
      </c>
      <c r="C9" s="9" t="s">
        <v>128</v>
      </c>
      <c r="D9" s="9"/>
    </row>
    <row r="10" spans="1:4" x14ac:dyDescent="0.35">
      <c r="A10" s="11">
        <v>6</v>
      </c>
      <c r="B10" s="11" t="s">
        <v>244</v>
      </c>
      <c r="C10" s="9" t="s">
        <v>128</v>
      </c>
      <c r="D10" s="9"/>
    </row>
    <row r="11" spans="1:4" x14ac:dyDescent="0.35">
      <c r="A11" s="11">
        <v>7</v>
      </c>
      <c r="B11" s="11" t="s">
        <v>245</v>
      </c>
      <c r="C11" s="9" t="s">
        <v>128</v>
      </c>
      <c r="D11" s="9"/>
    </row>
    <row r="12" spans="1:4" x14ac:dyDescent="0.35">
      <c r="A12" s="11">
        <v>8</v>
      </c>
      <c r="B12" s="11" t="s">
        <v>246</v>
      </c>
      <c r="C12" s="9" t="s">
        <v>128</v>
      </c>
      <c r="D12" s="9"/>
    </row>
    <row r="13" spans="1:4" x14ac:dyDescent="0.35">
      <c r="A13" s="11">
        <v>9</v>
      </c>
      <c r="B13" s="11" t="s">
        <v>247</v>
      </c>
      <c r="C13" s="9" t="s">
        <v>128</v>
      </c>
      <c r="D13" s="9"/>
    </row>
    <row r="14" spans="1:4" x14ac:dyDescent="0.35">
      <c r="A14" s="11">
        <v>10</v>
      </c>
      <c r="B14" s="11" t="s">
        <v>248</v>
      </c>
      <c r="C14" s="9" t="s">
        <v>128</v>
      </c>
      <c r="D14" s="9"/>
    </row>
    <row r="16" spans="1:4" x14ac:dyDescent="0.35">
      <c r="B16" s="8" t="s">
        <v>249</v>
      </c>
      <c r="C16" s="31">
        <f>COUNTIF(C5:C14,"Sudah")</f>
        <v>0</v>
      </c>
    </row>
    <row r="17" spans="2:3" x14ac:dyDescent="0.35">
      <c r="B17" s="8" t="s">
        <v>250</v>
      </c>
      <c r="C17" s="23">
        <f>IFERROR(C16/COUNTA(B5:B14),0)</f>
        <v>0</v>
      </c>
    </row>
  </sheetData>
  <dataValidations count="1">
    <dataValidation type="list" allowBlank="1" sqref="C5:C14" xr:uid="{00000000-0002-0000-0600-000000000000}">
      <formula1>"Sudah,Belum"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662D-67C7-4557-BAD4-2783148274E4}">
  <dimension ref="A1:F14"/>
  <sheetViews>
    <sheetView workbookViewId="0">
      <selection activeCell="A2" sqref="A2"/>
    </sheetView>
  </sheetViews>
  <sheetFormatPr defaultRowHeight="14.5" x14ac:dyDescent="0.35"/>
  <cols>
    <col min="1" max="1" width="5.81640625" customWidth="1"/>
    <col min="2" max="2" width="15" customWidth="1"/>
    <col min="3" max="3" width="44.453125" customWidth="1"/>
    <col min="4" max="4" width="17.54296875" customWidth="1"/>
    <col min="5" max="5" width="31.08984375" customWidth="1"/>
    <col min="6" max="6" width="19.26953125" customWidth="1"/>
  </cols>
  <sheetData>
    <row r="1" spans="1:6" ht="18" x14ac:dyDescent="0.4">
      <c r="A1" s="35" t="s">
        <v>290</v>
      </c>
    </row>
    <row r="2" spans="1:6" x14ac:dyDescent="0.35">
      <c r="A2" s="1" t="s">
        <v>289</v>
      </c>
    </row>
    <row r="4" spans="1:6" ht="15.5" x14ac:dyDescent="0.35">
      <c r="A4" s="41" t="s">
        <v>237</v>
      </c>
      <c r="B4" s="42" t="s">
        <v>267</v>
      </c>
      <c r="C4" s="42" t="s">
        <v>288</v>
      </c>
      <c r="D4" s="42" t="s">
        <v>268</v>
      </c>
      <c r="E4" s="42" t="s">
        <v>170</v>
      </c>
      <c r="F4" s="42" t="s">
        <v>269</v>
      </c>
    </row>
    <row r="5" spans="1:6" ht="31" x14ac:dyDescent="0.35">
      <c r="A5" s="43">
        <v>1</v>
      </c>
      <c r="B5" s="40" t="s">
        <v>270</v>
      </c>
      <c r="C5" s="40" t="s">
        <v>271</v>
      </c>
      <c r="D5" s="40" t="s">
        <v>191</v>
      </c>
      <c r="E5" s="40" t="s">
        <v>195</v>
      </c>
      <c r="F5" s="40"/>
    </row>
    <row r="6" spans="1:6" ht="15.5" x14ac:dyDescent="0.35">
      <c r="A6" s="43">
        <v>2</v>
      </c>
      <c r="B6" s="40" t="s">
        <v>272</v>
      </c>
      <c r="C6" s="40" t="s">
        <v>273</v>
      </c>
      <c r="D6" s="40" t="s">
        <v>187</v>
      </c>
      <c r="E6" s="40" t="s">
        <v>274</v>
      </c>
      <c r="F6" s="40"/>
    </row>
    <row r="7" spans="1:6" ht="31" x14ac:dyDescent="0.35">
      <c r="A7" s="43">
        <v>3</v>
      </c>
      <c r="B7" s="40" t="s">
        <v>275</v>
      </c>
      <c r="C7" s="40" t="s">
        <v>276</v>
      </c>
      <c r="D7" s="40" t="s">
        <v>200</v>
      </c>
      <c r="E7" s="40" t="s">
        <v>277</v>
      </c>
      <c r="F7" s="40"/>
    </row>
    <row r="8" spans="1:6" ht="31" x14ac:dyDescent="0.35">
      <c r="A8" s="43">
        <v>4</v>
      </c>
      <c r="B8" s="40" t="s">
        <v>278</v>
      </c>
      <c r="C8" s="40" t="s">
        <v>279</v>
      </c>
      <c r="D8" s="40" t="s">
        <v>280</v>
      </c>
      <c r="E8" s="40" t="s">
        <v>281</v>
      </c>
      <c r="F8" s="40"/>
    </row>
    <row r="9" spans="1:6" ht="15.5" x14ac:dyDescent="0.35">
      <c r="A9" s="43">
        <v>5</v>
      </c>
      <c r="B9" s="40" t="s">
        <v>282</v>
      </c>
      <c r="C9" s="40" t="s">
        <v>283</v>
      </c>
      <c r="D9" s="40" t="s">
        <v>171</v>
      </c>
      <c r="E9" s="40" t="s">
        <v>284</v>
      </c>
      <c r="F9" s="40"/>
    </row>
    <row r="10" spans="1:6" ht="15.5" x14ac:dyDescent="0.35">
      <c r="A10" s="43">
        <v>6</v>
      </c>
      <c r="B10" s="40" t="s">
        <v>285</v>
      </c>
      <c r="C10" s="40" t="s">
        <v>286</v>
      </c>
      <c r="D10" s="40" t="s">
        <v>184</v>
      </c>
      <c r="E10" s="40" t="s">
        <v>287</v>
      </c>
      <c r="F10" s="40"/>
    </row>
    <row r="11" spans="1:6" x14ac:dyDescent="0.35">
      <c r="A11" s="43"/>
    </row>
    <row r="12" spans="1:6" x14ac:dyDescent="0.35">
      <c r="A12" s="43"/>
    </row>
    <row r="13" spans="1:6" x14ac:dyDescent="0.35">
      <c r="A13" s="43"/>
    </row>
    <row r="14" spans="1:6" x14ac:dyDescent="0.35">
      <c r="A1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Petunjuk atau Aturan Main</vt:lpstr>
      <vt:lpstr>Strategic Board</vt:lpstr>
      <vt:lpstr>Budget</vt:lpstr>
      <vt:lpstr>Kalender 30 Hari</vt:lpstr>
      <vt:lpstr>Template Pesan</vt:lpstr>
      <vt:lpstr>KPI Tracker</vt:lpstr>
      <vt:lpstr>Checklist Opt-in</vt:lpstr>
      <vt:lpstr>Studi Kasus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Ainur Rohman</dc:creator>
  <dc:description/>
  <cp:lastModifiedBy>Ainur Rohman</cp:lastModifiedBy>
  <cp:revision>0</cp:revision>
  <dcterms:created xsi:type="dcterms:W3CDTF">2026-10-12T12:29:48Z</dcterms:created>
  <dcterms:modified xsi:type="dcterms:W3CDTF">2026-10-13T02:49:08Z</dcterms:modified>
  <dc:language>en-US</dc:language>
</cp:coreProperties>
</file>